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B249"/>
  <c r="D246"/>
  <c r="E246" s="1"/>
  <c r="B238"/>
  <c r="F258"/>
  <c r="E258"/>
  <c r="F256"/>
  <c r="F254"/>
  <c r="E254"/>
  <c r="F245"/>
  <c r="F243"/>
  <c r="E243"/>
  <c r="D166"/>
  <c r="D167"/>
  <c r="D168"/>
  <c r="D165"/>
  <c r="F165" s="1"/>
  <c r="D169"/>
  <c r="B161"/>
  <c r="F169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D81"/>
  <c r="H81" s="1"/>
  <c r="D177"/>
  <c r="D178"/>
  <c r="D179"/>
  <c r="D176"/>
  <c r="O29" i="2"/>
  <c r="M29"/>
  <c r="P30"/>
  <c r="N30"/>
  <c r="E90" i="4" l="1"/>
  <c r="E259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E175" s="1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F197" l="1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<sst xmlns="http://schemas.openxmlformats.org/spreadsheetml/2006/main" count="2798" uniqueCount="486">
  <si>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</si>
  <si>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</si>
  <si>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</si>
  <si>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</si>
  <si>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</si>
  <si>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</si>
  <si>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</si>
  <si>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</si>
  <si>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</si>
  <si>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</si>
  <si>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</si>
  <si>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</si>
  <si>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</si>
  <si>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</si>
  <si>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</si>
  <si>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</si>
  <si>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</si>
  <si>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</si>
  <si>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</si>
  <si>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</si>
  <si>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</si>
  <si>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</si>
  <si>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</si>
  <si>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</si>
  <si>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</si>
  <si>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</si>
  <si>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</si>
  <si>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</si>
  <si>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</si>
  <si>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</si>
  <si>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</si>
  <si>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</si>
  <si>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</si>
  <si>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</si>
  <si>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</si>
  <si>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</si>
  <si>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</si>
  <si>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</si>
  <si>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</si>
  <si>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</si>
  <si>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</si>
  <si>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</si>
  <si>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</si>
  <si>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</si>
  <si>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</si>
  <si>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</si>
  <si>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</si>
  <si>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</si>
  <si>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</si>
  <si>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</si>
  <si>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</si>
  <si>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</si>
  <si>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</si>
  <si>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</si>
  <si>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</si>
  <si>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</si>
  <si>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</si>
  <si>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</si>
  <si>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</si>
  <si>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</si>
  <si>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</si>
  <si>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</si>
  <si>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</si>
  <si>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</si>
  <si>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</si>
  <si>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</si>
  <si>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</si>
  <si>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</si>
  <si>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</si>
  <si>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</si>
  <si>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</si>
  <si>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</si>
  <si>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</si>
  <si>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</si>
  <si>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</si>
  <si>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</si>
  <si>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</si>
  <si>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</si>
  <si>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</si>
  <si>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</si>
  <si>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</si>
  <si>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</si>
  <si>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</si>
  <si>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</si>
  <si>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</si>
  <si>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</si>
  <si>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</si>
  <si>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</si>
  <si>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</si>
  <si>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</si>
  <si>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</si>
  <si>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</si>
  <si>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</si>
  <si>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</si>
  <si>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</si>
  <si>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</si>
  <si>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</si>
  <si>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</si>
  <si>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</si>
  <si>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</si>
  <si>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</si>
  <si>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</si>
  <si>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</si>
  <si>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</si>
  <si>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</si>
  <si>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</si>
  <si>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</si>
  <si>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</si>
  <si>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</si>
  <si>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</si>
  <si>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</si>
  <si>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</si>
  <si>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</si>
  <si>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</si>
  <si>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</si>
  <si>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</si>
  <si>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</si>
  <si>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</si>
  <si>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</si>
  <si>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</si>
  <si>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</si>
  <si>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</si>
  <si>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</si>
  <si>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</si>
  <si>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</si>
  <si>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</si>
  <si>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</si>
  <si>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</si>
  <si>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</si>
  <si>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</si>
  <si>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</si>
  <si>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</si>
  <si>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</si>
  <si>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</si>
  <si>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</si>
  <si>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</si>
  <si>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</si>
  <si>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</si>
  <si>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</si>
  <si>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</si>
  <si>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</si>
  <si>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</si>
  <si>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</si>
  <si>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</si>
  <si>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</si>
  <si>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</si>
  <si>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</si>
  <si>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</si>
  <si>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</si>
  <si>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</si>
  <si>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</si>
  <si>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</si>
  <si>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</si>
  <si>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</si>
  <si>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</si>
  <si>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</si>
  <si>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</si>
  <si>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</si>
  <si>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</si>
  <si>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</si>
  <si>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</si>
  <si>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</si>
  <si>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</si>
  <si>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</si>
  <si>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</si>
  <si>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</si>
  <si>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</si>
  <si>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</si>
  <si>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</si>
  <si>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</si>
  <si>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</si>
  <si>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</si>
  <si>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</si>
  <si>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</si>
  <si>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</si>
  <si>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</si>
  <si>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</si>
  <si>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</si>
  <si>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</si>
  <si>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</si>
  <si>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</si>
  <si>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</si>
  <si>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</si>
  <si>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</si>
  <si>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</si>
  <si>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</si>
  <si>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</si>
  <si>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</si>
  <si>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</si>
  <si>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</si>
  <si>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</si>
  <si>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</si>
  <si>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</si>
  <si>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</si>
  <si>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</si>
  <si>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</si>
  <si>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</si>
  <si>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</si>
  <si>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</si>
  <si>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</si>
  <si>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</si>
  <si>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</si>
  <si>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</si>
  <si>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</si>
  <si>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</si>
  <si>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</si>
  <si>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</si>
  <si>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</si>
  <si>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</si>
  <si>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</si>
  <si>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</si>
  <si>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</si>
  <si>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</si>
  <si>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</si>
  <si>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</si>
  <si>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</si>
  <si>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</si>
  <si>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</si>
  <si>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</si>
  <si>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</si>
  <si>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</si>
  <si>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</si>
  <si>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</si>
  <si>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</si>
  <si>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</si>
  <si>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</si>
  <si>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</si>
  <si>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</si>
  <si>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</si>
  <si>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</si>
  <si>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</si>
  <si>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</si>
  <si>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</si>
  <si>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</si>
  <si>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</si>
  <si>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</si>
  <si>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</si>
  <si>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</si>
  <si>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</si>
  <si>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</si>
  <si>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</si>
  <si>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</si>
  <si>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</si>
  <si>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</si>
  <si>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</si>
  <si>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</si>
  <si>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</si>
  <si>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</si>
  <si>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</si>
  <si>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</si>
  <si>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</si>
  <si>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</si>
  <si>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</si>
  <si>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</si>
  <si>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</si>
  <si>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</si>
  <si>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</si>
  <si>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</si>
  <si>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</si>
  <si>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</si>
  <si>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</si>
  <si>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</si>
  <si>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</si>
  <si>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</si>
  <si>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</si>
  <si>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</si>
  <si>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</si>
  <si>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</si>
  <si>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</si>
  <si>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</si>
  <si>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</si>
  <si>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</si>
  <si>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</si>
  <si>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</si>
  <si>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</si>
  <si>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</si>
  <si>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</si>
  <si>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</si>
  <si>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</si>
  <si>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</si>
  <si>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</si>
  <si>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</si>
  <si>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</si>
  <si>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</si>
  <si>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</si>
  <si>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</si>
  <si>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</si>
  <si>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</si>
  <si>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</si>
  <si>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</si>
  <si>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</si>
  <si>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</si>
  <si>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</si>
  <si>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</si>
  <si>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</si>
  <si>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</si>
  <si>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</si>
  <si>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</si>
  <si>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</si>
  <si>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</si>
  <si>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</si>
  <si>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</si>
  <si>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</si>
  <si>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</si>
  <si>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</si>
  <si>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</si>
  <si>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</si>
  <si>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</si>
  <si>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</si>
  <si>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</si>
  <si>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</si>
  <si>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</si>
  <si>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</si>
  <si>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</si>
  <si>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</si>
  <si>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</si>
  <si>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</si>
  <si>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</si>
  <si>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</si>
  <si>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</si>
  <si>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</si>
  <si>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</si>
  <si>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</si>
  <si>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</si>
  <si>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</si>
  <si>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</si>
  <si>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</si>
  <si>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</si>
  <si>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</si>
  <si>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</si>
  <si>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</si>
  <si>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</si>
  <si>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</si>
  <si>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</si>
  <si>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</si>
  <si>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</si>
  <si>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</si>
  <si>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</si>
  <si>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</si>
  <si>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</si>
  <si>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</si>
  <si>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</si>
  <si>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</si>
  <si>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</si>
  <si>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</si>
  <si>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</si>
  <si>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</si>
  <si>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</si>
  <si>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</si>
  <si>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</si>
  <si>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</si>
  <si>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</si>
  <si>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</si>
  <si>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</si>
  <si>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</si>
  <si>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</si>
  <si>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</si>
  <si>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</si>
  <si>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</si>
  <si>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</si>
  <si>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</si>
  <si>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</si>
  <si>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</si>
  <si>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</si>
  <si>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</si>
  <si>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</si>
  <si>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</si>
  <si>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</si>
  <si>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</si>
  <si>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</si>
  <si>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</si>
  <si>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</si>
  <si>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</si>
  <si>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</si>
  <si>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</si>
  <si>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</si>
  <si>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</si>
  <si>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</si>
  <si>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</si>
  <si>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</si>
  <si>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</si>
  <si>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</si>
  <si>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</si>
  <si>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</si>
  <si>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</si>
  <si>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</si>
  <si>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</si>
  <si>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</si>
  <si>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</si>
  <si>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</si>
  <si>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</si>
  <si>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</si>
  <si>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</si>
  <si>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</si>
  <si>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</si>
  <si>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</si>
  <si>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</si>
  <si>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</si>
  <si>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</si>
  <si>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</si>
  <si>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</si>
  <si>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</si>
  <si>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</si>
  <si>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</si>
  <si>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</si>
  <si>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</si>
  <si>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</si>
  <si>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</si>
  <si>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</si>
  <si>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</si>
  <si>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</si>
  <si>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</si>
  <si>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</si>
  <si>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</si>
  <si>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</si>
  <si>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</si>
  <si>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</si>
  <si>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</si>
  <si>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</si>
  <si>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</si>
  <si>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</si>
  <si>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</si>
  <si>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</si>
  <si>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</si>
  <si>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</si>
  <si>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</si>
  <si>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</si>
  <si>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</si>
  <si>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</si>
  <si>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</si>
  <si>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</si>
  <si>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</si>
  <si>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</si>
  <si>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</si>
  <si>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</si>
  <si>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</si>
  <si>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</si>
  <si>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</si>
  <si>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</si>
  <si>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</si>
  <si>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</si>
  <si>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</si>
  <si>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</si>
  <si>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</si>
  <si>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</si>
  <si>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</si>
  <si>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</si>
  <si>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</si>
  <si>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</si>
  <si>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</si>
  <si>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</si>
  <si>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</si>
  <si>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</si>
  <si>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</si>
  <si>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</si>
  <si>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</si>
  <si>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</si>
  <si>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</si>
  <si>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</si>
  <si>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</si>
  <si>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</si>
  <si>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</si>
  <si>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</si>
  <si>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</si>
  <si>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</si>
  <si>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</si>
  <si>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</si>
  <si>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</si>
  <si>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</si>
  <si>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</si>
  <si>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</si>
  <si>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</si>
  <si>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</si>
  <si>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</si>
  <si>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</si>
  <si>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</si>
  <si>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</si>
  <si>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</si>
  <si>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</si>
  <si>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на 2026 год и плановый период 2027-2028 годов</t>
  </si>
  <si>
    <t>2026 год (очередной финансовый год)</t>
  </si>
  <si>
    <t>2027 год 
(1-й год планового периода)</t>
  </si>
  <si>
    <t>2028 год 
(2-й год планового периода)</t>
  </si>
  <si>
    <t>2026 год 
(очередной финансовый год)</t>
  </si>
  <si>
    <t>2028 год
 (2-й год планового периода)</t>
  </si>
  <si>
    <t>«29»   декабря 2025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</si>
</sst>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lef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7" fillId="0" borderId="3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Q40" sqref="Q40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7" t="s">
        <v>1</v>
      </c>
      <c r="F2" s="67"/>
      <c r="G2" s="67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6" t="s">
        <v>0</v>
      </c>
      <c r="F3" s="66" t="s">
        <v>0</v>
      </c>
      <c r="G3" s="66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6" t="s">
        <v>0</v>
      </c>
      <c r="F4" s="66" t="s">
        <v>0</v>
      </c>
      <c r="G4" s="66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8" t="s">
        <v>2</v>
      </c>
      <c r="F5" s="68"/>
      <c r="G5" s="68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8" t="s">
        <v>3</v>
      </c>
      <c r="F6" s="68"/>
      <c r="G6" s="68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9" t="s">
        <v>459</v>
      </c>
      <c r="F7" s="70"/>
      <c r="G7" s="70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5" t="s">
        <v>4</v>
      </c>
      <c r="F8" s="65"/>
      <c r="G8" s="65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1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60" t="s">
        <v>485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2" t="s">
        <v>7</v>
      </c>
      <c r="F13" s="62"/>
      <c r="G13" s="62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5" t="s">
        <v>8</v>
      </c>
      <c r="F14" s="65"/>
      <c r="G14" s="65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8" t="s">
        <v>478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60" t="s">
        <v>485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2" t="s">
        <v>10</v>
      </c>
      <c r="F19" s="62"/>
      <c r="G19" s="62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5" t="s">
        <v>11</v>
      </c>
      <c r="F20" s="65"/>
      <c r="G20" s="65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7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60" t="s">
        <v>485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6" t="s">
        <v>13</v>
      </c>
      <c r="B26" s="66"/>
      <c r="C26" s="66"/>
      <c r="D26" s="66"/>
      <c r="E26" s="66"/>
      <c r="F26" s="66"/>
      <c r="G26" s="66"/>
    </row>
    <row r="27" spans="1:7" ht="12.75" customHeight="1">
      <c r="A27" s="61" t="s">
        <v>477</v>
      </c>
      <c r="B27" s="62"/>
      <c r="C27" s="62"/>
      <c r="D27" s="62"/>
      <c r="E27" s="62"/>
      <c r="F27" s="62"/>
      <c r="G27" s="62"/>
    </row>
    <row r="28" spans="1:7" ht="12.75" customHeight="1">
      <c r="A28" s="63" t="s">
        <v>14</v>
      </c>
      <c r="B28" s="63"/>
      <c r="C28" s="63"/>
      <c r="D28" s="63"/>
      <c r="E28" s="63"/>
      <c r="F28" s="63"/>
      <c r="G28" s="63"/>
    </row>
    <row r="29" spans="1:7" ht="18" customHeight="1">
      <c r="A29" s="64" t="s">
        <v>479</v>
      </c>
      <c r="B29" s="62"/>
      <c r="C29" s="62"/>
      <c r="D29" s="62"/>
      <c r="E29" s="62"/>
      <c r="F29" s="62"/>
      <c r="G29" s="62"/>
    </row>
  </sheetData>
  <mergeCells count="13">
    <mergeCell ref="E2:G4"/>
    <mergeCell ref="E5:G5"/>
    <mergeCell ref="E6:G6"/>
    <mergeCell ref="E7:G7"/>
    <mergeCell ref="E8:G8"/>
    <mergeCell ref="A27:G27"/>
    <mergeCell ref="A28:G28"/>
    <mergeCell ref="A29:G29"/>
    <mergeCell ref="E13:G13"/>
    <mergeCell ref="E14:G14"/>
    <mergeCell ref="E19:G19"/>
    <mergeCell ref="E20:G20"/>
    <mergeCell ref="A26:G26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topLeftCell="A17" zoomScale="69" zoomScaleNormal="69" workbookViewId="0">
      <selection activeCell="L18" sqref="L18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33.950000000000003" customHeight="1">
      <c r="A3" s="74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8.25" customHeight="1">
      <c r="A4" s="71" t="s">
        <v>173</v>
      </c>
      <c r="B4" s="71" t="s">
        <v>174</v>
      </c>
      <c r="C4" s="71" t="s">
        <v>175</v>
      </c>
      <c r="D4" s="71" t="s">
        <v>176</v>
      </c>
      <c r="E4" s="71"/>
      <c r="F4" s="71"/>
      <c r="G4" s="71" t="s">
        <v>177</v>
      </c>
      <c r="H4" s="71"/>
      <c r="I4" s="71" t="s">
        <v>178</v>
      </c>
      <c r="J4" s="71"/>
      <c r="K4" s="72" t="s">
        <v>20</v>
      </c>
      <c r="L4" s="72"/>
      <c r="M4" s="72"/>
      <c r="N4" s="72"/>
      <c r="O4" s="72"/>
      <c r="P4" s="72"/>
      <c r="Q4" s="72" t="s">
        <v>21</v>
      </c>
      <c r="R4" s="72"/>
      <c r="S4" s="72"/>
    </row>
    <row r="5" spans="1:19" ht="36.75" customHeight="1">
      <c r="A5" s="71"/>
      <c r="B5" s="71"/>
      <c r="C5" s="71"/>
      <c r="D5" s="71" t="s">
        <v>22</v>
      </c>
      <c r="E5" s="71" t="s">
        <v>23</v>
      </c>
      <c r="F5" s="71" t="s">
        <v>24</v>
      </c>
      <c r="G5" s="71" t="s">
        <v>25</v>
      </c>
      <c r="H5" s="71" t="s">
        <v>26</v>
      </c>
      <c r="I5" s="71"/>
      <c r="J5" s="71"/>
      <c r="K5" s="72" t="s">
        <v>480</v>
      </c>
      <c r="L5" s="72"/>
      <c r="M5" s="72" t="s">
        <v>481</v>
      </c>
      <c r="N5" s="72"/>
      <c r="O5" s="72" t="s">
        <v>482</v>
      </c>
      <c r="P5" s="72"/>
      <c r="Q5" s="72" t="s">
        <v>0</v>
      </c>
      <c r="R5" s="72" t="s">
        <v>0</v>
      </c>
      <c r="S5" s="72" t="s">
        <v>0</v>
      </c>
    </row>
    <row r="6" spans="1:19" ht="71.25" customHeight="1">
      <c r="A6" s="71"/>
      <c r="B6" s="71"/>
      <c r="C6" s="71"/>
      <c r="D6" s="71"/>
      <c r="E6" s="71"/>
      <c r="F6" s="71"/>
      <c r="G6" s="71"/>
      <c r="H6" s="71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62</v>
      </c>
      <c r="M8" s="4" t="s">
        <v>0</v>
      </c>
      <c r="N8" s="4">
        <f>L8</f>
        <v>62</v>
      </c>
      <c r="O8" s="4" t="s">
        <v>0</v>
      </c>
      <c r="P8" s="4">
        <f>N8</f>
        <v>62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62</v>
      </c>
      <c r="M9" s="4" t="s">
        <v>0</v>
      </c>
      <c r="N9" s="4">
        <f t="shared" ref="N9:N13" si="0">L9</f>
        <v>62</v>
      </c>
      <c r="O9" s="4" t="s">
        <v>0</v>
      </c>
      <c r="P9" s="4">
        <f t="shared" ref="P9:P13" si="1">N9</f>
        <v>62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65</v>
      </c>
      <c r="M10" s="4" t="s">
        <v>0</v>
      </c>
      <c r="N10" s="4">
        <f t="shared" si="0"/>
        <v>65</v>
      </c>
      <c r="O10" s="4" t="s">
        <v>0</v>
      </c>
      <c r="P10" s="4">
        <f t="shared" si="1"/>
        <v>65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64</v>
      </c>
      <c r="M11" s="4"/>
      <c r="N11" s="4">
        <f t="shared" si="0"/>
        <v>64</v>
      </c>
      <c r="O11" s="4" t="s">
        <v>0</v>
      </c>
      <c r="P11" s="4">
        <f t="shared" si="1"/>
        <v>64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52</v>
      </c>
      <c r="M12" s="4" t="s">
        <v>0</v>
      </c>
      <c r="N12" s="4">
        <f t="shared" si="0"/>
        <v>52</v>
      </c>
      <c r="O12" s="4" t="s">
        <v>0</v>
      </c>
      <c r="P12" s="4">
        <f t="shared" si="1"/>
        <v>52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25</v>
      </c>
      <c r="M13" s="4" t="s">
        <v>0</v>
      </c>
      <c r="N13" s="4">
        <f t="shared" si="0"/>
        <v>25</v>
      </c>
      <c r="O13" s="4" t="s">
        <v>0</v>
      </c>
      <c r="P13" s="4">
        <f t="shared" si="1"/>
        <v>25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2678</v>
      </c>
      <c r="L14" s="4"/>
      <c r="M14" s="4">
        <f>K14</f>
        <v>2678</v>
      </c>
      <c r="N14" s="4"/>
      <c r="O14" s="4">
        <f>K14</f>
        <v>2678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25</v>
      </c>
      <c r="L16" s="4" t="s">
        <v>0</v>
      </c>
      <c r="M16" s="4">
        <f t="shared" ref="M16:M28" si="4">K16</f>
        <v>25</v>
      </c>
      <c r="N16" s="4" t="s">
        <v>0</v>
      </c>
      <c r="O16" s="4">
        <f t="shared" ref="O16:O28" si="5">M16</f>
        <v>25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200</v>
      </c>
      <c r="L17" s="4" t="s">
        <v>0</v>
      </c>
      <c r="M17" s="4">
        <f t="shared" si="4"/>
        <v>200</v>
      </c>
      <c r="N17" s="4" t="s">
        <v>0</v>
      </c>
      <c r="O17" s="4">
        <f t="shared" si="5"/>
        <v>200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5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2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34</v>
      </c>
      <c r="L23" s="4" t="s">
        <v>0</v>
      </c>
      <c r="M23" s="4">
        <f t="shared" si="4"/>
        <v>34</v>
      </c>
      <c r="N23" s="4" t="s">
        <v>0</v>
      </c>
      <c r="O23" s="4">
        <f t="shared" si="5"/>
        <v>34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34</v>
      </c>
      <c r="L24" s="4" t="s">
        <v>0</v>
      </c>
      <c r="M24" s="4">
        <f t="shared" si="4"/>
        <v>34</v>
      </c>
      <c r="N24" s="4" t="s">
        <v>0</v>
      </c>
      <c r="O24" s="4">
        <f t="shared" si="5"/>
        <v>34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31</v>
      </c>
      <c r="L25" s="4" t="s">
        <v>0</v>
      </c>
      <c r="M25" s="4">
        <f t="shared" si="4"/>
        <v>31</v>
      </c>
      <c r="N25" s="4" t="s">
        <v>0</v>
      </c>
      <c r="O25" s="4">
        <f t="shared" si="5"/>
        <v>31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32</v>
      </c>
      <c r="L26" s="4" t="s">
        <v>0</v>
      </c>
      <c r="M26" s="4">
        <f t="shared" si="4"/>
        <v>32</v>
      </c>
      <c r="N26" s="4" t="s">
        <v>0</v>
      </c>
      <c r="O26" s="4">
        <f t="shared" si="5"/>
        <v>32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18</v>
      </c>
      <c r="L27" s="4" t="s">
        <v>0</v>
      </c>
      <c r="M27" s="4">
        <f t="shared" si="4"/>
        <v>18</v>
      </c>
      <c r="N27" s="4" t="s">
        <v>0</v>
      </c>
      <c r="O27" s="4">
        <f t="shared" si="5"/>
        <v>18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12</v>
      </c>
      <c r="L28" s="4" t="s">
        <v>0</v>
      </c>
      <c r="M28" s="4">
        <f t="shared" si="4"/>
        <v>12</v>
      </c>
      <c r="N28" s="4" t="s">
        <v>0</v>
      </c>
      <c r="O28" s="4">
        <f t="shared" si="5"/>
        <v>12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99</v>
      </c>
      <c r="L29" s="4"/>
      <c r="M29" s="4">
        <f>K29</f>
        <v>99</v>
      </c>
      <c r="N29" s="4"/>
      <c r="O29" s="4">
        <f>K29</f>
        <v>99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62</v>
      </c>
      <c r="M30" s="4"/>
      <c r="N30" s="4">
        <f>L30</f>
        <v>62</v>
      </c>
      <c r="O30" s="4"/>
      <c r="P30" s="4">
        <f>L30</f>
        <v>62</v>
      </c>
      <c r="Q30" s="5" t="s">
        <v>281</v>
      </c>
      <c r="R30" s="36">
        <v>41967</v>
      </c>
      <c r="S30" s="5" t="s">
        <v>280</v>
      </c>
    </row>
  </sheetData>
  <mergeCells count="18"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  <mergeCell ref="K5:L5"/>
    <mergeCell ref="M5:N5"/>
    <mergeCell ref="O5:P5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zoomScale="73" zoomScaleNormal="73" workbookViewId="0">
      <selection activeCell="S4" sqref="S4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95.65" customHeight="1">
      <c r="A3" s="76" t="s">
        <v>173</v>
      </c>
      <c r="B3" s="72" t="s">
        <v>17</v>
      </c>
      <c r="C3" s="72" t="s">
        <v>18</v>
      </c>
      <c r="D3" s="72"/>
      <c r="E3" s="72"/>
      <c r="F3" s="72" t="s">
        <v>19</v>
      </c>
      <c r="G3" s="72"/>
      <c r="H3" s="72" t="s">
        <v>69</v>
      </c>
      <c r="I3" s="72"/>
      <c r="J3" s="72" t="s">
        <v>70</v>
      </c>
      <c r="K3" s="72"/>
      <c r="L3" s="72"/>
      <c r="M3" s="72" t="s">
        <v>71</v>
      </c>
    </row>
    <row r="4" spans="1:13" ht="160.5" customHeight="1">
      <c r="A4" s="77" t="s">
        <v>0</v>
      </c>
      <c r="B4" s="72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9" t="s">
        <v>483</v>
      </c>
      <c r="K4" s="59" t="s">
        <v>481</v>
      </c>
      <c r="L4" s="59" t="s">
        <v>484</v>
      </c>
      <c r="M4" s="72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95</v>
      </c>
      <c r="K8" s="38">
        <v>95</v>
      </c>
      <c r="L8" s="38">
        <v>95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95</v>
      </c>
      <c r="K14" s="38">
        <v>95</v>
      </c>
      <c r="L14" s="38">
        <v>95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95</v>
      </c>
      <c r="K20" s="38">
        <v>95</v>
      </c>
      <c r="L20" s="38">
        <v>95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95</v>
      </c>
      <c r="K26" s="38">
        <v>95</v>
      </c>
      <c r="L26" s="38">
        <v>95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95</v>
      </c>
      <c r="K32" s="38">
        <v>95</v>
      </c>
      <c r="L32" s="38">
        <v>95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95</v>
      </c>
      <c r="K38" s="38">
        <v>95</v>
      </c>
      <c r="L38" s="38">
        <v>95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95</v>
      </c>
      <c r="K44" s="38">
        <v>95</v>
      </c>
      <c r="L44" s="38">
        <v>95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95</v>
      </c>
      <c r="K50" s="38">
        <v>95</v>
      </c>
      <c r="L50" s="38">
        <v>95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95</v>
      </c>
      <c r="K56" s="38">
        <v>95</v>
      </c>
      <c r="L56" s="38">
        <v>95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95</v>
      </c>
      <c r="K62" s="38">
        <v>95</v>
      </c>
      <c r="L62" s="38">
        <v>95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95</v>
      </c>
      <c r="K68" s="38">
        <v>95</v>
      </c>
      <c r="L68" s="38">
        <v>95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95</v>
      </c>
      <c r="K74" s="38">
        <v>95</v>
      </c>
      <c r="L74" s="38">
        <v>95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95</v>
      </c>
      <c r="K80" s="38">
        <v>95</v>
      </c>
      <c r="L80" s="38">
        <v>95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6" t="s">
        <v>471</v>
      </c>
      <c r="B83" s="37" t="s">
        <v>61</v>
      </c>
      <c r="C83" s="37" t="s">
        <v>63</v>
      </c>
      <c r="D83" s="37" t="s">
        <v>472</v>
      </c>
      <c r="E83" s="52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6" t="s">
        <v>471</v>
      </c>
      <c r="B84" s="37" t="s">
        <v>61</v>
      </c>
      <c r="C84" s="37" t="s">
        <v>63</v>
      </c>
      <c r="D84" s="37" t="s">
        <v>472</v>
      </c>
      <c r="E84" s="52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6" t="s">
        <v>471</v>
      </c>
      <c r="B85" s="37" t="s">
        <v>61</v>
      </c>
      <c r="C85" s="37" t="s">
        <v>63</v>
      </c>
      <c r="D85" s="37" t="s">
        <v>472</v>
      </c>
      <c r="E85" s="52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6" t="s">
        <v>471</v>
      </c>
      <c r="B86" s="37" t="s">
        <v>61</v>
      </c>
      <c r="C86" s="37" t="s">
        <v>63</v>
      </c>
      <c r="D86" s="37" t="s">
        <v>472</v>
      </c>
      <c r="E86" s="52"/>
      <c r="F86" s="37" t="s">
        <v>54</v>
      </c>
      <c r="G86" s="37"/>
      <c r="H86" s="37" t="s">
        <v>76</v>
      </c>
      <c r="I86" s="37" t="s">
        <v>73</v>
      </c>
      <c r="J86" s="38">
        <v>95</v>
      </c>
      <c r="K86" s="38">
        <v>95</v>
      </c>
      <c r="L86" s="38">
        <v>95</v>
      </c>
      <c r="M86" s="39">
        <v>5</v>
      </c>
    </row>
    <row r="87" spans="1:13" ht="156">
      <c r="A87" s="56" t="s">
        <v>471</v>
      </c>
      <c r="B87" s="37" t="s">
        <v>61</v>
      </c>
      <c r="C87" s="37" t="s">
        <v>63</v>
      </c>
      <c r="D87" s="37" t="s">
        <v>472</v>
      </c>
      <c r="E87" s="52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6" t="s">
        <v>471</v>
      </c>
      <c r="B88" s="37" t="s">
        <v>61</v>
      </c>
      <c r="C88" s="37" t="s">
        <v>63</v>
      </c>
      <c r="D88" s="37" t="s">
        <v>472</v>
      </c>
      <c r="E88" s="52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95</v>
      </c>
      <c r="K92" s="38">
        <v>95</v>
      </c>
      <c r="L92" s="38">
        <v>95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95</v>
      </c>
      <c r="K98" s="38">
        <v>95</v>
      </c>
      <c r="L98" s="38">
        <v>95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95</v>
      </c>
      <c r="K104" s="38">
        <v>95</v>
      </c>
      <c r="L104" s="38">
        <v>95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95</v>
      </c>
      <c r="K110" s="38">
        <v>95</v>
      </c>
      <c r="L110" s="38">
        <v>95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95</v>
      </c>
      <c r="K116" s="38">
        <v>95</v>
      </c>
      <c r="L116" s="38">
        <v>95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95</v>
      </c>
      <c r="K122" s="38">
        <v>95</v>
      </c>
      <c r="L122" s="38">
        <v>95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95</v>
      </c>
      <c r="K128" s="38">
        <v>95</v>
      </c>
      <c r="L128" s="38">
        <v>95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95</v>
      </c>
      <c r="K134" s="38">
        <v>95</v>
      </c>
      <c r="L134" s="38">
        <v>95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95</v>
      </c>
      <c r="K138" s="38">
        <v>95</v>
      </c>
      <c r="L138" s="38">
        <v>95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50" workbookViewId="0">
      <selection activeCell="D268" sqref="D268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8" t="s">
        <v>78</v>
      </c>
      <c r="B2" s="78"/>
      <c r="C2" s="78"/>
      <c r="D2" s="78"/>
      <c r="E2" s="78"/>
      <c r="F2" s="78"/>
      <c r="G2" s="78"/>
    </row>
    <row r="3" spans="1:8" ht="29.85" customHeight="1">
      <c r="A3" s="79" t="s">
        <v>79</v>
      </c>
      <c r="B3" s="79" t="s">
        <v>80</v>
      </c>
      <c r="C3" s="79" t="s">
        <v>28</v>
      </c>
      <c r="D3" s="79" t="s">
        <v>81</v>
      </c>
      <c r="E3" s="79"/>
      <c r="F3" s="79"/>
      <c r="G3" s="79" t="s">
        <v>82</v>
      </c>
    </row>
    <row r="4" spans="1:8" ht="53.65" customHeight="1">
      <c r="A4" s="79" t="s">
        <v>0</v>
      </c>
      <c r="B4" s="79" t="s">
        <v>0</v>
      </c>
      <c r="C4" s="79" t="s">
        <v>0</v>
      </c>
      <c r="D4" s="14" t="s">
        <v>83</v>
      </c>
      <c r="E4" s="14" t="s">
        <v>84</v>
      </c>
      <c r="F4" s="14" t="s">
        <v>85</v>
      </c>
      <c r="G4" s="79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20453832.370000001</v>
      </c>
      <c r="E6" s="9">
        <f t="shared" ref="E6:F6" si="0">+E9+E20+E31+E42+E53+E64+E75+E86+E97+E108+E119+E130+E141+E152+E163+E174+E185+E196+E207+E218+E229+E240+E251</f>
        <v>20453832.370000001</v>
      </c>
      <c r="F6" s="9">
        <f t="shared" si="0"/>
        <v>20453832.370000001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2165893.1199999996</v>
      </c>
      <c r="E9" s="9">
        <f>D9</f>
        <v>2165893.1199999996</v>
      </c>
      <c r="F9" s="9">
        <f>D9</f>
        <v>2165893.1199999996</v>
      </c>
      <c r="G9" s="48" t="s">
        <v>92</v>
      </c>
      <c r="H9">
        <f>D9+D174</f>
        <v>3424668.9999999995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37022.82</v>
      </c>
      <c r="E10" s="9">
        <f t="shared" ref="E10" si="1">ROUND((E11*(E12/100*E13/100*E14/100)),2)</f>
        <v>37022.82</v>
      </c>
      <c r="F10" s="9">
        <f t="shared" ref="F10" si="2">ROUND((F11*(F12/100*F13/100*F14/100)),2)</f>
        <v>37022.82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39894.39</v>
      </c>
      <c r="E11" s="9">
        <f>D11</f>
        <v>39894.39</v>
      </c>
      <c r="F11" s="9">
        <f>D11</f>
        <v>39894.39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86.763614046599997</v>
      </c>
      <c r="E13" s="9">
        <f t="shared" si="3"/>
        <v>86.763614046599997</v>
      </c>
      <c r="F13" s="9">
        <f t="shared" si="4"/>
        <v>86.763614046599997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106.9596647014</v>
      </c>
      <c r="E14" s="9">
        <f t="shared" si="3"/>
        <v>106.9596647014</v>
      </c>
      <c r="F14" s="9">
        <f t="shared" si="4"/>
        <v>106.9596647014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62</v>
      </c>
      <c r="E15" s="9">
        <f t="shared" si="3"/>
        <v>62</v>
      </c>
      <c r="F15" s="9">
        <f t="shared" si="4"/>
        <v>62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2089.06</v>
      </c>
      <c r="E16" s="9">
        <f>D16</f>
        <v>2089.06</v>
      </c>
      <c r="F16" s="9">
        <f>D16</f>
        <v>2089.06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62</v>
      </c>
      <c r="E17" s="9">
        <f>D17</f>
        <v>62</v>
      </c>
      <c r="F17" s="9">
        <f>D17</f>
        <v>62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159149.04</v>
      </c>
      <c r="E20" s="9">
        <f>D20</f>
        <v>159149.04</v>
      </c>
      <c r="F20" s="9">
        <f>D20</f>
        <v>159149.04</v>
      </c>
      <c r="G20" s="48" t="s">
        <v>112</v>
      </c>
      <c r="H20">
        <f>D20+D185</f>
        <v>247168.92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2588.8200000000002</v>
      </c>
      <c r="E21" s="9">
        <f t="shared" ref="E21" si="5">ROUND((E22*(E23/100*E24/100*E25/100)),2)</f>
        <v>2588.8200000000002</v>
      </c>
      <c r="F21" s="9">
        <f t="shared" ref="F21" si="6">ROUND((F22*(F23/100*F24/100*F25/100)),2)</f>
        <v>2588.8200000000002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3650.77</v>
      </c>
      <c r="E22" s="9">
        <f>D22</f>
        <v>3650.77</v>
      </c>
      <c r="F22" s="9">
        <f>D22</f>
        <v>3650.77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67.669922991799993</v>
      </c>
      <c r="E24" s="9">
        <f t="shared" si="7"/>
        <v>67.669922991799993</v>
      </c>
      <c r="F24" s="9">
        <f t="shared" si="8"/>
        <v>67.669922991799993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104.7904486522</v>
      </c>
      <c r="E25" s="9">
        <f t="shared" si="7"/>
        <v>104.7904486522</v>
      </c>
      <c r="F25" s="9">
        <f t="shared" si="8"/>
        <v>104.7904486522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62</v>
      </c>
      <c r="E26" s="9">
        <f t="shared" si="7"/>
        <v>62</v>
      </c>
      <c r="F26" s="9">
        <f t="shared" si="8"/>
        <v>62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21.9</v>
      </c>
      <c r="E27" s="9">
        <f>D27</f>
        <v>21.9</v>
      </c>
      <c r="F27" s="9">
        <f>D27</f>
        <v>21.9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62</v>
      </c>
      <c r="E28" s="9">
        <f t="shared" ref="E28:F28" si="9">E26</f>
        <v>62</v>
      </c>
      <c r="F28" s="9">
        <f t="shared" si="9"/>
        <v>62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1845535.9000000001</v>
      </c>
      <c r="E31" s="9">
        <f>D31</f>
        <v>1845535.9000000001</v>
      </c>
      <c r="F31" s="9">
        <f>D31</f>
        <v>1845535.9000000001</v>
      </c>
      <c r="G31" s="48" t="s">
        <v>115</v>
      </c>
      <c r="H31">
        <f>D31+D196</f>
        <v>2732875.87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28623.87</v>
      </c>
      <c r="E32" s="9">
        <f t="shared" ref="E32" si="10">ROUND((E33*(E34/100*E35/100*E36/100)),2)</f>
        <v>28623.87</v>
      </c>
      <c r="F32" s="9">
        <f t="shared" ref="F32" si="11">ROUND((F33*(F34/100*F35/100*F36/100)),2)</f>
        <v>28623.87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32050.65</v>
      </c>
      <c r="E33" s="9">
        <f>D33</f>
        <v>32050.65</v>
      </c>
      <c r="F33" s="9">
        <f>D33</f>
        <v>32050.65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85.099191319599996</v>
      </c>
      <c r="E35" s="9">
        <f t="shared" si="12"/>
        <v>85.099191319599996</v>
      </c>
      <c r="F35" s="9">
        <f t="shared" si="13"/>
        <v>85.099191319599996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104.94604493129999</v>
      </c>
      <c r="E36" s="9">
        <f t="shared" si="12"/>
        <v>104.94604493129999</v>
      </c>
      <c r="F36" s="9">
        <f t="shared" si="13"/>
        <v>104.94604493129999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65</v>
      </c>
      <c r="E37" s="9">
        <f t="shared" si="12"/>
        <v>65</v>
      </c>
      <c r="F37" s="9">
        <f t="shared" si="13"/>
        <v>65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231.01</v>
      </c>
      <c r="E38" s="9">
        <f>D38</f>
        <v>231.01</v>
      </c>
      <c r="F38" s="9">
        <f>D38</f>
        <v>231.01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65</v>
      </c>
      <c r="E39" s="9">
        <f t="shared" ref="E39:F39" si="14">E37</f>
        <v>65</v>
      </c>
      <c r="F39" s="9">
        <f t="shared" si="14"/>
        <v>65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1857274.8799999999</v>
      </c>
      <c r="E42" s="9">
        <f>D42</f>
        <v>1857274.8799999999</v>
      </c>
      <c r="F42" s="9">
        <f>D42</f>
        <v>1857274.8799999999</v>
      </c>
      <c r="G42" s="48" t="s">
        <v>118</v>
      </c>
      <c r="H42">
        <f>D42+D207</f>
        <v>2793586.88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29259.75</v>
      </c>
      <c r="E43" s="9">
        <f t="shared" ref="E43:F43" si="15">ROUND((E44*(E45/100*E46/100*E47/100)),2)</f>
        <v>29259.75</v>
      </c>
      <c r="F43" s="9">
        <f t="shared" si="15"/>
        <v>29259.75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24146.02</v>
      </c>
      <c r="E44" s="9">
        <f>D44</f>
        <v>24146.02</v>
      </c>
      <c r="F44" s="9">
        <f>D44</f>
        <v>24146.02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115.34017082290001</v>
      </c>
      <c r="E46" s="9">
        <f t="shared" si="16"/>
        <v>115.34017082290001</v>
      </c>
      <c r="F46" s="9">
        <f t="shared" si="17"/>
        <v>115.34017082290001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105.0617099169</v>
      </c>
      <c r="E47" s="9">
        <f t="shared" si="16"/>
        <v>105.0617099169</v>
      </c>
      <c r="F47" s="9">
        <f t="shared" si="17"/>
        <v>105.0617099169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64</v>
      </c>
      <c r="E48" s="9">
        <f t="shared" si="16"/>
        <v>64</v>
      </c>
      <c r="F48" s="9">
        <f t="shared" si="17"/>
        <v>64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239.83</v>
      </c>
      <c r="E49" s="9">
        <f>D49</f>
        <v>239.83</v>
      </c>
      <c r="F49" s="9">
        <f>D49</f>
        <v>239.83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64</v>
      </c>
      <c r="E50" s="9">
        <f t="shared" ref="E50:F50" si="18">E48</f>
        <v>64</v>
      </c>
      <c r="F50" s="9">
        <f t="shared" si="18"/>
        <v>64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1621132.76</v>
      </c>
      <c r="E53" s="9">
        <f>D53</f>
        <v>1621132.76</v>
      </c>
      <c r="F53" s="9">
        <f>D53</f>
        <v>1621132.76</v>
      </c>
      <c r="G53" s="48" t="s">
        <v>121</v>
      </c>
      <c r="H53">
        <f>D53+D218</f>
        <v>2186452.64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31406.66</v>
      </c>
      <c r="E54" s="9">
        <f t="shared" ref="E54:F54" si="19">ROUND((E55*(E56/100*E57/100*E58/100)),2)</f>
        <v>31406.66</v>
      </c>
      <c r="F54" s="9">
        <f t="shared" si="19"/>
        <v>31406.66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24375.31</v>
      </c>
      <c r="E55" s="9">
        <f>D55</f>
        <v>24375.31</v>
      </c>
      <c r="F55" s="9">
        <f>D55</f>
        <v>24375.31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123.88366080260001</v>
      </c>
      <c r="E57" s="9">
        <f t="shared" si="20"/>
        <v>123.88366080260001</v>
      </c>
      <c r="F57" s="9">
        <f t="shared" si="21"/>
        <v>123.88366080260001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104.0058038351</v>
      </c>
      <c r="E58" s="9">
        <f t="shared" si="20"/>
        <v>104.0058038351</v>
      </c>
      <c r="F58" s="9">
        <f t="shared" si="21"/>
        <v>104.0058038351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52</v>
      </c>
      <c r="E59" s="9">
        <f t="shared" si="20"/>
        <v>52</v>
      </c>
      <c r="F59" s="9">
        <f t="shared" si="21"/>
        <v>52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231.03</v>
      </c>
      <c r="E60" s="9">
        <f>D60</f>
        <v>231.03</v>
      </c>
      <c r="F60" s="9">
        <f>D60</f>
        <v>231.03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52</v>
      </c>
      <c r="E61" s="9">
        <f>D61</f>
        <v>52</v>
      </c>
      <c r="F61" s="9">
        <f>E61</f>
        <v>52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593778</v>
      </c>
      <c r="E64" s="9">
        <f>D64</f>
        <v>593778</v>
      </c>
      <c r="F64" s="9">
        <f>D64</f>
        <v>593778</v>
      </c>
      <c r="G64" s="48" t="s">
        <v>124</v>
      </c>
      <c r="H64">
        <f>D64+D229</f>
        <v>881115.24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23944.77</v>
      </c>
      <c r="E65" s="9">
        <f t="shared" ref="E65:F65" si="22">ROUND((E66*(E67/100*E68/100*E69/100)),2)</f>
        <v>23944.77</v>
      </c>
      <c r="F65" s="9">
        <f t="shared" si="22"/>
        <v>23944.77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24946.29</v>
      </c>
      <c r="E66" s="9">
        <f>D66</f>
        <v>24946.29</v>
      </c>
      <c r="F66" s="9">
        <f>D66</f>
        <v>24946.29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90.955374183700002</v>
      </c>
      <c r="E68" s="9">
        <f t="shared" si="23"/>
        <v>90.955374183700002</v>
      </c>
      <c r="F68" s="9">
        <f t="shared" si="24"/>
        <v>90.955374183700002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105.53009722500001</v>
      </c>
      <c r="E69" s="9">
        <f t="shared" si="23"/>
        <v>105.53009722500001</v>
      </c>
      <c r="F69" s="9">
        <f t="shared" si="24"/>
        <v>105.53009722500001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25</v>
      </c>
      <c r="E70" s="9">
        <f t="shared" si="23"/>
        <v>25</v>
      </c>
      <c r="F70" s="9">
        <f t="shared" si="24"/>
        <v>25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193.65</v>
      </c>
      <c r="E71" s="9">
        <f>D71</f>
        <v>193.65</v>
      </c>
      <c r="F71" s="9">
        <f>D71</f>
        <v>193.65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25</v>
      </c>
      <c r="E72" s="9">
        <f>D72</f>
        <v>25</v>
      </c>
      <c r="F72" s="9">
        <f>D72</f>
        <v>25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5091842.08</v>
      </c>
      <c r="E75" s="9">
        <f>D75</f>
        <v>5091842.08</v>
      </c>
      <c r="F75" s="9">
        <f>D75</f>
        <v>5091842.08</v>
      </c>
      <c r="G75" s="48" t="s">
        <v>127</v>
      </c>
      <c r="H75">
        <f>D75+D86+D97+D108+D119+D130+D141+D163</f>
        <v>5521549.4400000004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1901.36</v>
      </c>
      <c r="E76" s="9">
        <f t="shared" ref="E76:F76" si="25">ROUND((E77*(E78/100*E79/100*E80/100)),2)</f>
        <v>1901.36</v>
      </c>
      <c r="F76" s="9">
        <f t="shared" si="25"/>
        <v>1901.36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2110.73</v>
      </c>
      <c r="E77" s="9">
        <f>D77</f>
        <v>2110.73</v>
      </c>
      <c r="F77" s="9">
        <f>D77</f>
        <v>2110.73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86.302623043500006</v>
      </c>
      <c r="E79" s="9">
        <f t="shared" si="26"/>
        <v>86.302623043500006</v>
      </c>
      <c r="F79" s="9">
        <f t="shared" si="27"/>
        <v>86.302623043500006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104.3776884291</v>
      </c>
      <c r="E80" s="9">
        <f t="shared" si="26"/>
        <v>104.3776884291</v>
      </c>
      <c r="F80" s="9">
        <f t="shared" si="27"/>
        <v>104.3776884291</v>
      </c>
      <c r="G80" s="48" t="s">
        <v>0</v>
      </c>
    </row>
    <row r="81" spans="1:8" ht="28.9" customHeight="1">
      <c r="A81" s="26" t="s">
        <v>372</v>
      </c>
      <c r="B81" s="15" t="s">
        <v>106</v>
      </c>
      <c r="C81" s="14" t="s">
        <v>56</v>
      </c>
      <c r="D81" s="9">
        <f>Part1_1!K14</f>
        <v>2678</v>
      </c>
      <c r="E81" s="9">
        <f t="shared" si="26"/>
        <v>2678</v>
      </c>
      <c r="F81" s="9">
        <f t="shared" si="27"/>
        <v>2678</v>
      </c>
      <c r="G81" s="48" t="s">
        <v>0</v>
      </c>
      <c r="H81">
        <f>D81+D92+D103+D114</f>
        <v>2904</v>
      </c>
    </row>
    <row r="82" spans="1:8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8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8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8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8" ht="38.25">
      <c r="A86" s="26" t="s">
        <v>129</v>
      </c>
      <c r="B86" s="33" t="s">
        <v>91</v>
      </c>
      <c r="C86" s="32" t="s">
        <v>87</v>
      </c>
      <c r="D86" s="9">
        <f>D87*D92</f>
        <v>1901.36</v>
      </c>
      <c r="E86" s="9">
        <f>D86</f>
        <v>1901.36</v>
      </c>
      <c r="F86" s="9">
        <f>D86</f>
        <v>1901.36</v>
      </c>
      <c r="G86" s="48" t="s">
        <v>130</v>
      </c>
    </row>
    <row r="87" spans="1:8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1901.36</v>
      </c>
      <c r="E87" s="9">
        <f t="shared" ref="E87:F87" si="28">ROUND((E88*(E89/100*E90/100*E91/100)),2)</f>
        <v>1901.36</v>
      </c>
      <c r="F87" s="9">
        <f t="shared" si="28"/>
        <v>1901.36</v>
      </c>
      <c r="G87" s="48" t="s">
        <v>131</v>
      </c>
    </row>
    <row r="88" spans="1:8" ht="12.75" customHeight="1">
      <c r="A88" s="26" t="s">
        <v>311</v>
      </c>
      <c r="B88" s="33" t="s">
        <v>97</v>
      </c>
      <c r="C88" s="32" t="s">
        <v>87</v>
      </c>
      <c r="D88" s="9">
        <f>D77</f>
        <v>2110.73</v>
      </c>
      <c r="E88" s="9">
        <f>D88</f>
        <v>2110.73</v>
      </c>
      <c r="F88" s="9">
        <f>D88</f>
        <v>2110.73</v>
      </c>
      <c r="G88" s="48" t="s">
        <v>0</v>
      </c>
    </row>
    <row r="89" spans="1:8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8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86.302623043500006</v>
      </c>
      <c r="E90" s="9">
        <f t="shared" si="30"/>
        <v>86.302623043500006</v>
      </c>
      <c r="F90" s="9">
        <f t="shared" si="31"/>
        <v>86.302623043500006</v>
      </c>
      <c r="G90" s="48" t="s">
        <v>0</v>
      </c>
    </row>
    <row r="91" spans="1:8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104.3776884291</v>
      </c>
      <c r="E91" s="9">
        <f t="shared" si="30"/>
        <v>104.3776884291</v>
      </c>
      <c r="F91" s="9">
        <f t="shared" si="31"/>
        <v>104.3776884291</v>
      </c>
      <c r="G91" s="48" t="s">
        <v>0</v>
      </c>
    </row>
    <row r="92" spans="1:8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8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8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8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8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47534</v>
      </c>
      <c r="E97" s="9">
        <f>D97</f>
        <v>47534</v>
      </c>
      <c r="F97" s="9">
        <f>D97</f>
        <v>47534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1901.36</v>
      </c>
      <c r="E98" s="9">
        <f t="shared" ref="E98" si="32">ROUND((E99*(E100/100*E101/100*E102/100)),2)</f>
        <v>1901.36</v>
      </c>
      <c r="F98" s="9">
        <f t="shared" ref="F98" si="33">ROUND((F99*(F100/100*F101/100*F102/100)),2)</f>
        <v>1901.36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2110.73</v>
      </c>
      <c r="E99" s="9">
        <f>D99</f>
        <v>2110.73</v>
      </c>
      <c r="F99" s="9">
        <f>D99</f>
        <v>2110.73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86.302623043500006</v>
      </c>
      <c r="E101" s="9">
        <f t="shared" si="35"/>
        <v>86.302623043500006</v>
      </c>
      <c r="F101" s="9">
        <f t="shared" si="36"/>
        <v>86.302623043500006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104.3776884291</v>
      </c>
      <c r="E102" s="9">
        <f t="shared" si="35"/>
        <v>104.3776884291</v>
      </c>
      <c r="F102" s="9">
        <f t="shared" si="36"/>
        <v>104.3776884291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25</v>
      </c>
      <c r="E103" s="9">
        <f t="shared" si="35"/>
        <v>25</v>
      </c>
      <c r="F103" s="9">
        <f t="shared" si="36"/>
        <v>25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380272</v>
      </c>
      <c r="E108" s="9">
        <f>D108</f>
        <v>380272</v>
      </c>
      <c r="F108" s="9">
        <f>D108</f>
        <v>380272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1901.36</v>
      </c>
      <c r="E109" s="9">
        <f t="shared" ref="E109" si="37">ROUND((E110*(E111/100*E112/100*E113/100)),2)</f>
        <v>1901.36</v>
      </c>
      <c r="F109" s="9">
        <f t="shared" ref="F109" si="38">ROUND((F110*(F111/100*F112/100*F113/100)),2)</f>
        <v>1901.36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2110.73</v>
      </c>
      <c r="E110" s="9">
        <f>D110</f>
        <v>2110.73</v>
      </c>
      <c r="F110" s="9">
        <f>D110</f>
        <v>2110.73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86.302623043500006</v>
      </c>
      <c r="E112" s="9">
        <f t="shared" si="40"/>
        <v>86.302623043500006</v>
      </c>
      <c r="F112" s="9">
        <f t="shared" si="41"/>
        <v>86.302623043500006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104.3776884291</v>
      </c>
      <c r="E113" s="9">
        <f t="shared" si="40"/>
        <v>104.3776884291</v>
      </c>
      <c r="F113" s="9">
        <f t="shared" si="41"/>
        <v>104.3776884291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200</v>
      </c>
      <c r="E114" s="9">
        <f t="shared" si="40"/>
        <v>200</v>
      </c>
      <c r="F114" s="9">
        <f t="shared" si="41"/>
        <v>200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1901.36</v>
      </c>
      <c r="E120" s="9">
        <f t="shared" ref="E120:F120" si="43">ROUND((E121*(E122/100*E123/100*E124/100)),2)</f>
        <v>1901.36</v>
      </c>
      <c r="F120" s="9">
        <f t="shared" si="43"/>
        <v>1901.36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2110.73</v>
      </c>
      <c r="E121" s="9">
        <f>D121</f>
        <v>2110.73</v>
      </c>
      <c r="F121" s="9">
        <f>D121</f>
        <v>2110.73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86.302623043500006</v>
      </c>
      <c r="E123" s="9">
        <f t="shared" si="45"/>
        <v>86.302623043500006</v>
      </c>
      <c r="F123" s="9">
        <f t="shared" si="46"/>
        <v>86.302623043500006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104.3776884291</v>
      </c>
      <c r="E124" s="9">
        <f t="shared" si="45"/>
        <v>104.3776884291</v>
      </c>
      <c r="F124" s="9">
        <f t="shared" si="46"/>
        <v>104.3776884291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1901.36</v>
      </c>
      <c r="E131" s="9">
        <f t="shared" ref="E131:F131" si="48">ROUND((E132*(E133/100*E134/100*E135/100)),2)</f>
        <v>1901.36</v>
      </c>
      <c r="F131" s="9">
        <f t="shared" si="48"/>
        <v>1901.36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2110.73</v>
      </c>
      <c r="E132" s="9">
        <f>D132</f>
        <v>2110.73</v>
      </c>
      <c r="F132" s="9">
        <f>D132</f>
        <v>2110.73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86.302623043500006</v>
      </c>
      <c r="E134" s="9">
        <f t="shared" si="50"/>
        <v>86.302623043500006</v>
      </c>
      <c r="F134" s="9">
        <f t="shared" si="51"/>
        <v>86.302623043500006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104.3776884291</v>
      </c>
      <c r="E135" s="9">
        <f t="shared" si="50"/>
        <v>104.3776884291</v>
      </c>
      <c r="F135" s="9">
        <f t="shared" si="51"/>
        <v>104.3776884291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1901.36</v>
      </c>
      <c r="E142" s="9">
        <f t="shared" ref="E142:F142" si="52">ROUND((E143*(E144/100*E145/100*E146/100)),2)</f>
        <v>1901.36</v>
      </c>
      <c r="F142" s="9">
        <f t="shared" si="52"/>
        <v>1901.36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2110.73</v>
      </c>
      <c r="E143" s="9">
        <f>D143</f>
        <v>2110.73</v>
      </c>
      <c r="F143" s="9">
        <f>D143</f>
        <v>2110.73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86.302623043500006</v>
      </c>
      <c r="E145" s="9">
        <f t="shared" si="54"/>
        <v>86.302623043500006</v>
      </c>
      <c r="F145" s="9">
        <f t="shared" si="55"/>
        <v>86.302623043500006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104.3776884291</v>
      </c>
      <c r="E146" s="9">
        <f t="shared" si="54"/>
        <v>104.3776884291</v>
      </c>
      <c r="F146" s="9">
        <f t="shared" si="55"/>
        <v>104.3776884291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4" t="s">
        <v>61</v>
      </c>
      <c r="C151" s="54" t="s">
        <v>0</v>
      </c>
      <c r="D151" s="54" t="s">
        <v>0</v>
      </c>
      <c r="E151" s="54" t="s">
        <v>0</v>
      </c>
      <c r="F151" s="54" t="s">
        <v>0</v>
      </c>
      <c r="G151" s="54" t="s">
        <v>0</v>
      </c>
    </row>
    <row r="152" spans="1:7" ht="43.35" customHeight="1">
      <c r="A152" s="21" t="s">
        <v>146</v>
      </c>
      <c r="B152" s="54" t="s">
        <v>91</v>
      </c>
      <c r="C152" s="53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4" t="s">
        <v>147</v>
      </c>
    </row>
    <row r="153" spans="1:7" ht="36.75" customHeight="1">
      <c r="A153" s="21" t="s">
        <v>427</v>
      </c>
      <c r="B153" s="54" t="s">
        <v>94</v>
      </c>
      <c r="C153" s="53" t="s">
        <v>87</v>
      </c>
      <c r="D153" s="9">
        <f>ROUND((D154*(D155/100*D156/100*D157/100)),2)</f>
        <v>1901.36</v>
      </c>
      <c r="E153" s="9">
        <f t="shared" ref="E153:F153" si="56">ROUND((E154*(E155/100*E156/100*E157/100)),2)</f>
        <v>1901.36</v>
      </c>
      <c r="F153" s="9">
        <f t="shared" si="56"/>
        <v>1901.36</v>
      </c>
      <c r="G153" s="54" t="s">
        <v>148</v>
      </c>
    </row>
    <row r="154" spans="1:7" ht="12.75" customHeight="1">
      <c r="A154" s="21" t="s">
        <v>428</v>
      </c>
      <c r="B154" s="54" t="s">
        <v>97</v>
      </c>
      <c r="C154" s="53" t="s">
        <v>87</v>
      </c>
      <c r="D154" s="9">
        <f>D77</f>
        <v>2110.73</v>
      </c>
      <c r="E154" s="9">
        <f>D154</f>
        <v>2110.73</v>
      </c>
      <c r="F154" s="9">
        <f>D154</f>
        <v>2110.73</v>
      </c>
      <c r="G154" s="54" t="s">
        <v>0</v>
      </c>
    </row>
    <row r="155" spans="1:7" ht="12.75" customHeight="1">
      <c r="A155" s="21" t="s">
        <v>429</v>
      </c>
      <c r="B155" s="54" t="s">
        <v>99</v>
      </c>
      <c r="C155" s="53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4" t="s">
        <v>0</v>
      </c>
    </row>
    <row r="156" spans="1:7" ht="12.75" customHeight="1">
      <c r="A156" s="21" t="s">
        <v>430</v>
      </c>
      <c r="B156" s="54" t="s">
        <v>102</v>
      </c>
      <c r="C156" s="53" t="s">
        <v>100</v>
      </c>
      <c r="D156" s="9">
        <f t="shared" ref="D156:D157" si="59">D79</f>
        <v>86.302623043500006</v>
      </c>
      <c r="E156" s="9">
        <f t="shared" si="57"/>
        <v>86.302623043500006</v>
      </c>
      <c r="F156" s="9">
        <f t="shared" si="58"/>
        <v>86.302623043500006</v>
      </c>
      <c r="G156" s="54" t="s">
        <v>0</v>
      </c>
    </row>
    <row r="157" spans="1:7" ht="12.75" customHeight="1">
      <c r="A157" s="21" t="s">
        <v>149</v>
      </c>
      <c r="B157" s="54" t="s">
        <v>104</v>
      </c>
      <c r="C157" s="53" t="s">
        <v>100</v>
      </c>
      <c r="D157" s="9">
        <f t="shared" si="59"/>
        <v>104.3776884291</v>
      </c>
      <c r="E157" s="9">
        <f t="shared" si="57"/>
        <v>104.3776884291</v>
      </c>
      <c r="F157" s="9">
        <f t="shared" si="58"/>
        <v>104.3776884291</v>
      </c>
      <c r="G157" s="54" t="s">
        <v>0</v>
      </c>
    </row>
    <row r="158" spans="1:7" ht="28.9" customHeight="1">
      <c r="A158" s="21" t="s">
        <v>431</v>
      </c>
      <c r="B158" s="54" t="s">
        <v>106</v>
      </c>
      <c r="C158" s="53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4" t="s">
        <v>0</v>
      </c>
    </row>
    <row r="159" spans="1:7" ht="28.9" customHeight="1">
      <c r="A159" s="21" t="s">
        <v>432</v>
      </c>
      <c r="B159" s="54" t="s">
        <v>108</v>
      </c>
      <c r="C159" s="53" t="s">
        <v>87</v>
      </c>
      <c r="D159" s="9" t="s">
        <v>0</v>
      </c>
      <c r="E159" s="9" t="s">
        <v>0</v>
      </c>
      <c r="F159" s="9" t="s">
        <v>0</v>
      </c>
      <c r="G159" s="54" t="s">
        <v>0</v>
      </c>
    </row>
    <row r="160" spans="1:7" ht="28.9" customHeight="1">
      <c r="A160" s="21" t="s">
        <v>433</v>
      </c>
      <c r="B160" s="54" t="s">
        <v>110</v>
      </c>
      <c r="C160" s="53" t="s">
        <v>56</v>
      </c>
      <c r="D160" s="9" t="s">
        <v>0</v>
      </c>
      <c r="E160" s="9" t="s">
        <v>0</v>
      </c>
      <c r="F160" s="9" t="s">
        <v>0</v>
      </c>
      <c r="G160" s="54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1901.36</v>
      </c>
      <c r="E164" s="9">
        <f t="shared" ref="E164:F164" si="60">ROUND((E165*(E166/100*E167/100*E168/100)),2)</f>
        <v>1901.36</v>
      </c>
      <c r="F164" s="9">
        <f t="shared" si="60"/>
        <v>1901.36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2110.73</v>
      </c>
      <c r="E165" s="9">
        <f>D165</f>
        <v>2110.73</v>
      </c>
      <c r="F165" s="9">
        <f>D165</f>
        <v>2110.73</v>
      </c>
      <c r="G165" s="54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4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86.302623043500006</v>
      </c>
      <c r="E167" s="9">
        <f t="shared" si="61"/>
        <v>86.302623043500006</v>
      </c>
      <c r="F167" s="9">
        <f t="shared" si="62"/>
        <v>86.302623043500006</v>
      </c>
      <c r="G167" s="54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104.3776884291</v>
      </c>
      <c r="E168" s="9">
        <f t="shared" si="61"/>
        <v>104.3776884291</v>
      </c>
      <c r="F168" s="9">
        <f t="shared" si="62"/>
        <v>104.3776884291</v>
      </c>
      <c r="G168" s="54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4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4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4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4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1258775.8799999999</v>
      </c>
      <c r="E174" s="9">
        <f>D174</f>
        <v>1258775.8799999999</v>
      </c>
      <c r="F174" s="9">
        <f>D174</f>
        <v>1258775.8799999999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37022.82</v>
      </c>
      <c r="E175" s="9">
        <f t="shared" ref="E175:F175" si="63">ROUND((E176*(E177/100*E178/100*E179/100)),2)</f>
        <v>37022.82</v>
      </c>
      <c r="F175" s="9">
        <f t="shared" si="63"/>
        <v>37022.82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39894.39</v>
      </c>
      <c r="E176" s="9">
        <f>D176</f>
        <v>39894.39</v>
      </c>
      <c r="F176" s="9">
        <f>D176</f>
        <v>39894.39</v>
      </c>
      <c r="G176" s="54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4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86.763614046599997</v>
      </c>
      <c r="E178" s="9">
        <f t="shared" si="64"/>
        <v>86.763614046599997</v>
      </c>
      <c r="F178" s="9">
        <f t="shared" si="65"/>
        <v>86.763614046599997</v>
      </c>
      <c r="G178" s="54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106.9596647014</v>
      </c>
      <c r="E179" s="9">
        <f t="shared" si="64"/>
        <v>106.9596647014</v>
      </c>
      <c r="F179" s="9">
        <f t="shared" si="65"/>
        <v>106.9596647014</v>
      </c>
      <c r="G179" s="54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34</v>
      </c>
      <c r="E180" s="9">
        <f t="shared" si="64"/>
        <v>34</v>
      </c>
      <c r="F180" s="9">
        <f t="shared" si="65"/>
        <v>34</v>
      </c>
      <c r="G180" s="54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4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4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4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88019.88</v>
      </c>
      <c r="E185" s="9">
        <f>D185</f>
        <v>88019.88</v>
      </c>
      <c r="F185" s="9">
        <f>D185</f>
        <v>88019.88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2588.8200000000002</v>
      </c>
      <c r="E186" s="9">
        <f t="shared" ref="E186:F186" si="66">ROUND((E187*(E188/100*E189/100*E190/100)),2)</f>
        <v>2588.8200000000002</v>
      </c>
      <c r="F186" s="9">
        <f t="shared" si="66"/>
        <v>2588.8200000000002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3650.77</v>
      </c>
      <c r="E187" s="9">
        <f>D187</f>
        <v>3650.77</v>
      </c>
      <c r="F187" s="9">
        <f>D187</f>
        <v>3650.77</v>
      </c>
      <c r="G187" s="54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4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67.669922991799993</v>
      </c>
      <c r="E189" s="9">
        <f t="shared" si="67"/>
        <v>67.669922991799993</v>
      </c>
      <c r="F189" s="9">
        <f t="shared" si="68"/>
        <v>67.669922991799993</v>
      </c>
      <c r="G189" s="54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104.7904486522</v>
      </c>
      <c r="E190" s="9">
        <f t="shared" si="67"/>
        <v>104.7904486522</v>
      </c>
      <c r="F190" s="9">
        <f t="shared" si="68"/>
        <v>104.7904486522</v>
      </c>
      <c r="G190" s="54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34</v>
      </c>
      <c r="E191" s="9">
        <f t="shared" si="67"/>
        <v>34</v>
      </c>
      <c r="F191" s="9">
        <f t="shared" si="68"/>
        <v>34</v>
      </c>
      <c r="G191" s="54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4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4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4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887339.97</v>
      </c>
      <c r="E196" s="9">
        <f>D196</f>
        <v>887339.97</v>
      </c>
      <c r="F196" s="9">
        <f>D196</f>
        <v>887339.97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28623.87</v>
      </c>
      <c r="E197" s="9">
        <f t="shared" ref="E197:F197" si="69">ROUND((E198*(E199/100*E200/100*E201/100)),2)</f>
        <v>28623.87</v>
      </c>
      <c r="F197" s="9">
        <f t="shared" si="69"/>
        <v>28623.87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32050.65</v>
      </c>
      <c r="E198" s="9">
        <f>D198</f>
        <v>32050.65</v>
      </c>
      <c r="F198" s="9">
        <f>D198</f>
        <v>32050.65</v>
      </c>
      <c r="G198" s="54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4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85.099191319599996</v>
      </c>
      <c r="E200" s="9">
        <f t="shared" si="70"/>
        <v>85.099191319599996</v>
      </c>
      <c r="F200" s="9">
        <f t="shared" si="71"/>
        <v>85.099191319599996</v>
      </c>
      <c r="G200" s="54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104.94604493129999</v>
      </c>
      <c r="E201" s="9">
        <f t="shared" si="70"/>
        <v>104.94604493129999</v>
      </c>
      <c r="F201" s="9">
        <f t="shared" si="71"/>
        <v>104.94604493129999</v>
      </c>
      <c r="G201" s="54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31</v>
      </c>
      <c r="E202" s="9">
        <f t="shared" si="70"/>
        <v>31</v>
      </c>
      <c r="F202" s="9">
        <f t="shared" si="71"/>
        <v>31</v>
      </c>
      <c r="G202" s="54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4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4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4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936312</v>
      </c>
      <c r="E207" s="9">
        <f>D207</f>
        <v>936312</v>
      </c>
      <c r="F207" s="9">
        <f>D207</f>
        <v>936312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29259.75</v>
      </c>
      <c r="E208" s="9">
        <f t="shared" ref="E208:F208" si="72">ROUND((E209*(E210/100*E211/100*E212/100)),2)</f>
        <v>29259.75</v>
      </c>
      <c r="F208" s="9">
        <f t="shared" si="72"/>
        <v>29259.75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24146.02</v>
      </c>
      <c r="E209" s="9">
        <f>D209</f>
        <v>24146.02</v>
      </c>
      <c r="F209" s="9">
        <f>D209</f>
        <v>24146.02</v>
      </c>
      <c r="G209" s="54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4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115.34017082290001</v>
      </c>
      <c r="E211" s="9">
        <f t="shared" si="73"/>
        <v>115.34017082290001</v>
      </c>
      <c r="F211" s="9">
        <f t="shared" si="74"/>
        <v>115.34017082290001</v>
      </c>
      <c r="G211" s="54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105.0617099169</v>
      </c>
      <c r="E212" s="9">
        <f t="shared" si="73"/>
        <v>105.0617099169</v>
      </c>
      <c r="F212" s="9">
        <f t="shared" si="74"/>
        <v>105.0617099169</v>
      </c>
      <c r="G212" s="54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32</v>
      </c>
      <c r="E213" s="9">
        <f t="shared" si="73"/>
        <v>32</v>
      </c>
      <c r="F213" s="9">
        <f t="shared" si="74"/>
        <v>32</v>
      </c>
      <c r="G213" s="54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4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4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4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565319.88</v>
      </c>
      <c r="E218" s="9">
        <f>D218</f>
        <v>565319.88</v>
      </c>
      <c r="F218" s="9">
        <f>D218</f>
        <v>565319.88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31406.66</v>
      </c>
      <c r="E219" s="9">
        <f t="shared" ref="E219:F219" si="75">ROUND((E220*(E221/100*E222/100*E223/100)),2)</f>
        <v>31406.66</v>
      </c>
      <c r="F219" s="9">
        <f t="shared" si="75"/>
        <v>31406.66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24375.31</v>
      </c>
      <c r="E220" s="9">
        <f>D220</f>
        <v>24375.31</v>
      </c>
      <c r="F220" s="9">
        <f>D220</f>
        <v>24375.31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123.88366080260001</v>
      </c>
      <c r="E222" s="9">
        <f t="shared" si="76"/>
        <v>123.88366080260001</v>
      </c>
      <c r="F222" s="9">
        <f t="shared" si="77"/>
        <v>123.88366080260001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104.0058038351</v>
      </c>
      <c r="E223" s="9">
        <f t="shared" si="76"/>
        <v>104.0058038351</v>
      </c>
      <c r="F223" s="9">
        <f t="shared" si="77"/>
        <v>104.0058038351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18</v>
      </c>
      <c r="E224" s="9">
        <f t="shared" si="76"/>
        <v>18</v>
      </c>
      <c r="F224" s="9">
        <f t="shared" si="77"/>
        <v>18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473</v>
      </c>
      <c r="B229" s="23" t="s">
        <v>91</v>
      </c>
      <c r="C229" s="22" t="s">
        <v>87</v>
      </c>
      <c r="D229" s="9">
        <f>D230*D235</f>
        <v>287337.24</v>
      </c>
      <c r="E229" s="9">
        <f>D229</f>
        <v>287337.24</v>
      </c>
      <c r="F229" s="9">
        <f>D229</f>
        <v>287337.24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23944.77</v>
      </c>
      <c r="E230" s="9">
        <f t="shared" ref="E230:F230" si="78">ROUND((E231*(E232/100*E233/100*E234/100)),2)</f>
        <v>23944.77</v>
      </c>
      <c r="F230" s="9">
        <f t="shared" si="78"/>
        <v>23944.77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24946.29</v>
      </c>
      <c r="E231" s="9">
        <f>D231</f>
        <v>24946.29</v>
      </c>
      <c r="F231" s="9">
        <f>D231</f>
        <v>24946.29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90.955374183700002</v>
      </c>
      <c r="E233" s="9">
        <f t="shared" si="79"/>
        <v>90.955374183700002</v>
      </c>
      <c r="F233" s="9">
        <f t="shared" si="80"/>
        <v>90.955374183700002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105.53009722500001</v>
      </c>
      <c r="E234" s="9">
        <f t="shared" si="79"/>
        <v>105.53009722500001</v>
      </c>
      <c r="F234" s="9">
        <f t="shared" si="80"/>
        <v>105.53009722500001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12</v>
      </c>
      <c r="E235" s="9">
        <f t="shared" si="79"/>
        <v>12</v>
      </c>
      <c r="F235" s="9">
        <f t="shared" si="80"/>
        <v>12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1639596.4200000002</v>
      </c>
      <c r="E240" s="9">
        <f>D240</f>
        <v>1639596.4200000002</v>
      </c>
      <c r="F240" s="9">
        <f>D240</f>
        <v>1639596.4200000002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16561.580000000002</v>
      </c>
      <c r="E241" s="9">
        <f t="shared" ref="E241:F241" si="81">ROUND((E242*(E243/100*E244/100*E245/100)),2)</f>
        <v>16561.580000000002</v>
      </c>
      <c r="F241" s="9">
        <f t="shared" si="81"/>
        <v>16561.580000000002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15361.66</v>
      </c>
      <c r="E242" s="9">
        <f>D242</f>
        <v>15361.66</v>
      </c>
      <c r="F242" s="9">
        <f>D242</f>
        <v>15361.66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103.15401782009999</v>
      </c>
      <c r="E244" s="9">
        <f t="shared" si="82"/>
        <v>103.15401782009999</v>
      </c>
      <c r="F244" s="9">
        <f t="shared" si="83"/>
        <v>103.15401782009999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104.51472203679999</v>
      </c>
      <c r="E245" s="9">
        <f t="shared" si="82"/>
        <v>104.51472203679999</v>
      </c>
      <c r="F245" s="9">
        <f t="shared" si="83"/>
        <v>104.51472203679999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99</v>
      </c>
      <c r="E246" s="9">
        <f>D246</f>
        <v>99</v>
      </c>
      <c r="F246" s="9">
        <f>D246</f>
        <v>99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463</v>
      </c>
      <c r="B251" s="33" t="s">
        <v>91</v>
      </c>
      <c r="C251" s="32" t="s">
        <v>87</v>
      </c>
      <c r="D251" s="9">
        <f>D252*D257-D258*D259</f>
        <v>1026817.9600000001</v>
      </c>
      <c r="E251" s="9">
        <f>D251</f>
        <v>1026817.9600000001</v>
      </c>
      <c r="F251" s="9">
        <f>D251</f>
        <v>1026817.9600000001</v>
      </c>
      <c r="G251" s="19" t="s">
        <v>470</v>
      </c>
      <c r="H251">
        <f>D251+D240</f>
        <v>2666414.3800000004</v>
      </c>
    </row>
    <row r="252" spans="1:8" ht="40.5" customHeight="1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16561.580000000002</v>
      </c>
      <c r="E252" s="9">
        <f t="shared" ref="E252:F252" si="84">ROUND((E253*(E254/100*E255/100*E256/100)),2)</f>
        <v>16561.580000000002</v>
      </c>
      <c r="F252" s="9">
        <f t="shared" si="84"/>
        <v>16561.580000000002</v>
      </c>
      <c r="G252" s="19" t="s">
        <v>476</v>
      </c>
    </row>
    <row r="253" spans="1:8" ht="12.75" customHeight="1">
      <c r="A253" s="21" t="s">
        <v>465</v>
      </c>
      <c r="B253" s="33" t="s">
        <v>97</v>
      </c>
      <c r="C253" s="32" t="s">
        <v>87</v>
      </c>
      <c r="D253" s="9">
        <f>D242</f>
        <v>15361.66</v>
      </c>
      <c r="E253" s="9">
        <f>D253</f>
        <v>15361.66</v>
      </c>
      <c r="F253" s="9">
        <f>D253</f>
        <v>15361.66</v>
      </c>
      <c r="G253" s="33" t="s">
        <v>0</v>
      </c>
    </row>
    <row r="254" spans="1:8" ht="12.75" customHeight="1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467</v>
      </c>
      <c r="B255" s="33" t="s">
        <v>102</v>
      </c>
      <c r="C255" s="32" t="s">
        <v>100</v>
      </c>
      <c r="D255" s="9">
        <f t="shared" si="85"/>
        <v>103.15401782009999</v>
      </c>
      <c r="E255" s="9">
        <f t="shared" si="86"/>
        <v>103.15401782009999</v>
      </c>
      <c r="F255" s="9">
        <f t="shared" si="87"/>
        <v>103.15401782009999</v>
      </c>
      <c r="G255" s="33" t="s">
        <v>0</v>
      </c>
    </row>
    <row r="256" spans="1:8" ht="12.75" customHeight="1">
      <c r="A256" s="21" t="s">
        <v>468</v>
      </c>
      <c r="B256" s="33" t="s">
        <v>104</v>
      </c>
      <c r="C256" s="32" t="s">
        <v>100</v>
      </c>
      <c r="D256" s="9">
        <f t="shared" si="85"/>
        <v>104.51472203679999</v>
      </c>
      <c r="E256" s="9">
        <f t="shared" si="86"/>
        <v>104.51472203679999</v>
      </c>
      <c r="F256" s="9">
        <f t="shared" si="87"/>
        <v>104.51472203679999</v>
      </c>
      <c r="G256" s="33" t="s">
        <v>0</v>
      </c>
    </row>
    <row r="257" spans="1:7" ht="28.9" customHeight="1">
      <c r="A257" s="21" t="s">
        <v>469</v>
      </c>
      <c r="B257" s="33" t="s">
        <v>106</v>
      </c>
      <c r="C257" s="32" t="s">
        <v>56</v>
      </c>
      <c r="D257" s="9">
        <f>Part1_1!L30</f>
        <v>62</v>
      </c>
      <c r="E257" s="9">
        <f t="shared" si="86"/>
        <v>62</v>
      </c>
      <c r="F257" s="9">
        <f t="shared" si="87"/>
        <v>62</v>
      </c>
      <c r="G257" s="33" t="s">
        <v>0</v>
      </c>
    </row>
    <row r="258" spans="1:7" ht="28.9" customHeight="1">
      <c r="A258" s="21" t="s">
        <v>474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>
      <c r="A259" s="21" t="s">
        <v>475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758367.62999999896</v>
      </c>
      <c r="E260" s="9">
        <f>D260</f>
        <v>758367.62999999896</v>
      </c>
      <c r="F260" s="9">
        <f>D260</f>
        <v>758367.62999999896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21212200</v>
      </c>
      <c r="E262" s="9">
        <f>E260+E6</f>
        <v>21212200</v>
      </c>
      <c r="F262" s="9">
        <f>F260+F6</f>
        <v>21212200</v>
      </c>
      <c r="G262" s="15" t="s">
        <v>153</v>
      </c>
    </row>
    <row r="264" spans="1:7">
      <c r="D264">
        <v>21212200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3" t="s">
        <v>154</v>
      </c>
      <c r="B2" s="73"/>
      <c r="C2" s="73"/>
    </row>
    <row r="3" spans="1:3" ht="11.45" customHeight="1">
      <c r="A3" s="66" t="s">
        <v>0</v>
      </c>
      <c r="B3" s="66"/>
      <c r="C3" s="66"/>
    </row>
    <row r="4" spans="1:3" ht="21.6" customHeight="1">
      <c r="A4" s="66" t="s">
        <v>155</v>
      </c>
      <c r="B4" s="66"/>
      <c r="C4" s="66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6" t="s">
        <v>0</v>
      </c>
      <c r="B8" s="66"/>
      <c r="C8" s="66"/>
    </row>
    <row r="9" spans="1:3" ht="21.6" customHeight="1">
      <c r="A9" s="81" t="s">
        <v>162</v>
      </c>
      <c r="B9" s="81"/>
      <c r="C9" s="81"/>
    </row>
    <row r="10" spans="1:3" ht="12.75" customHeight="1">
      <c r="A10" s="7" t="s">
        <v>34</v>
      </c>
      <c r="B10" s="80" t="s">
        <v>163</v>
      </c>
      <c r="C10" s="80"/>
    </row>
    <row r="11" spans="1:3" ht="12.75" customHeight="1">
      <c r="A11" s="7" t="s">
        <v>35</v>
      </c>
      <c r="B11" s="80" t="s">
        <v>164</v>
      </c>
      <c r="C11" s="80"/>
    </row>
    <row r="12" spans="1:3" ht="11.45" customHeight="1">
      <c r="A12" s="66" t="s">
        <v>0</v>
      </c>
      <c r="B12" s="66"/>
      <c r="C12" s="66"/>
    </row>
    <row r="13" spans="1:3" ht="21.6" customHeight="1">
      <c r="A13" s="81" t="s">
        <v>165</v>
      </c>
      <c r="B13" s="81"/>
      <c r="C13" s="81"/>
    </row>
    <row r="14" spans="1:3" ht="12.75" customHeight="1">
      <c r="A14" s="7" t="s">
        <v>34</v>
      </c>
      <c r="B14" s="80" t="s">
        <v>166</v>
      </c>
      <c r="C14" s="80"/>
    </row>
    <row r="15" spans="1:3" ht="11.45" customHeight="1">
      <c r="A15" s="66" t="s">
        <v>0</v>
      </c>
      <c r="B15" s="66"/>
      <c r="C15" s="66"/>
    </row>
    <row r="16" spans="1:3" ht="29.45" customHeight="1">
      <c r="A16" s="73" t="s">
        <v>167</v>
      </c>
      <c r="B16" s="73"/>
      <c r="C16" s="73"/>
    </row>
    <row r="17" spans="1:3" ht="10.35" customHeight="1">
      <c r="A17" s="78" t="s">
        <v>0</v>
      </c>
      <c r="B17" s="78"/>
      <c r="C17" s="78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2026-02-12T07:34:54Z</dcterms:modified>
</cp:coreProperties>
</file>