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<sst xmlns="http://schemas.openxmlformats.org/spreadsheetml/2006/main" count="2689" uniqueCount="471">
  <si>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</si>
  <si>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</si>
  <si>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</si>
  <si>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</si>
  <si>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</si>
  <si>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</si>
  <si>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</si>
  <si>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</si>
  <si>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</si>
  <si>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</si>
  <si>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</si>
  <si>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</si>
  <si>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</si>
  <si>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</si>
  <si>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</si>
  <si>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</si>
  <si>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</si>
  <si>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</si>
  <si>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</si>
  <si>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</si>
  <si>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</si>
  <si>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</si>
  <si>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</si>
  <si>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</si>
  <si>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</si>
  <si>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</si>
  <si>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</si>
  <si>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</si>
  <si>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</si>
  <si>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</si>
  <si>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</si>
  <si>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</si>
  <si>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</si>
  <si>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</si>
  <si>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</si>
  <si>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</si>
  <si>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</si>
  <si>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</si>
  <si>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</si>
  <si>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</si>
  <si>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</si>
  <si>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</si>
  <si>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</si>
  <si>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</si>
  <si>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</si>
  <si>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</si>
  <si>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</si>
  <si>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</si>
  <si>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</si>
  <si>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</si>
  <si>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</si>
  <si>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</si>
  <si>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</si>
  <si>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</si>
  <si>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</si>
  <si>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</si>
  <si>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</si>
  <si>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</si>
  <si>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</si>
  <si>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</si>
  <si>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</si>
  <si>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</si>
  <si>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</si>
  <si>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</si>
  <si>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</si>
  <si>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</si>
  <si>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</si>
  <si>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</si>
  <si>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</si>
  <si>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</si>
  <si>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</si>
  <si>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</si>
  <si>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</si>
  <si>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</si>
  <si>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</si>
  <si>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</si>
  <si>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</si>
  <si>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</si>
  <si>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</si>
  <si>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</si>
  <si>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</si>
  <si>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</si>
  <si>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</si>
  <si>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</si>
  <si>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</si>
  <si>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</si>
  <si>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</si>
  <si>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</si>
  <si>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</si>
  <si>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</si>
  <si>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</si>
  <si>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</si>
  <si>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</si>
  <si>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</si>
  <si>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</si>
  <si>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</si>
  <si>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</si>
  <si>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</si>
  <si>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</si>
  <si>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</si>
  <si>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</si>
  <si>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</si>
  <si>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</si>
  <si>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</si>
  <si>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</si>
  <si>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</si>
  <si>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</si>
  <si>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</si>
  <si>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</si>
  <si>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</si>
  <si>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</si>
  <si>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</si>
  <si>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</si>
  <si>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</si>
  <si>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</si>
  <si>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</si>
  <si>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</si>
  <si>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</si>
  <si>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</si>
  <si>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</si>
  <si>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</si>
  <si>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</si>
  <si>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</si>
  <si>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</si>
  <si>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</si>
  <si>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</si>
  <si>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</si>
  <si>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</si>
  <si>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</si>
  <si>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</si>
  <si>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</si>
  <si>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</si>
  <si>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</si>
  <si>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</si>
  <si>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</si>
  <si>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</si>
  <si>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</si>
  <si>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</si>
  <si>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</si>
  <si>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</si>
  <si>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</si>
  <si>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</si>
  <si>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</si>
  <si>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</si>
  <si>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</si>
  <si>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</si>
  <si>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</si>
  <si>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</si>
  <si>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</si>
  <si>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</si>
  <si>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</si>
  <si>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</si>
  <si>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</si>
  <si>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</si>
  <si>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</si>
  <si>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</si>
  <si>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</si>
  <si>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</si>
  <si>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</si>
  <si>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</si>
  <si>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</si>
  <si>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</si>
  <si>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</si>
  <si>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</si>
  <si>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</si>
  <si>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</si>
  <si>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</si>
  <si>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</si>
  <si>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</si>
  <si>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</si>
  <si>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</si>
  <si>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</si>
  <si>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</si>
  <si>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</si>
  <si>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</si>
  <si>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</si>
  <si>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</si>
  <si>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</si>
  <si>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</si>
  <si>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</si>
  <si>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</si>
  <si>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</si>
  <si>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</si>
  <si>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</si>
  <si>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</si>
  <si>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</si>
  <si>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</si>
  <si>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</si>
  <si>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</si>
  <si>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</si>
  <si>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</si>
  <si>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</si>
  <si>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</si>
  <si>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</si>
  <si>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</si>
  <si>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</si>
  <si>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</si>
  <si>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</si>
  <si>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</si>
  <si>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</si>
  <si>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</si>
  <si>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</si>
  <si>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</si>
  <si>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</si>
  <si>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</si>
  <si>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</si>
  <si>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</si>
  <si>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</si>
  <si>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</si>
  <si>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</si>
  <si>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</si>
  <si>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</si>
  <si>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</si>
  <si>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</si>
  <si>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</si>
  <si>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</si>
  <si>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</si>
  <si>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</si>
  <si>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</si>
  <si>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</si>
  <si>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</si>
  <si>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</si>
  <si>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</si>
  <si>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</si>
  <si>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</si>
  <si>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</si>
  <si>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</si>
  <si>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</si>
  <si>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</si>
  <si>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</si>
  <si>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</si>
  <si>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</si>
  <si>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</si>
  <si>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</si>
  <si>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</si>
  <si>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</si>
  <si>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</si>
  <si>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</si>
  <si>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</si>
  <si>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</si>
  <si>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</si>
  <si>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</si>
  <si>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</si>
  <si>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</si>
  <si>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</si>
  <si>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</si>
  <si>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</si>
  <si>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</si>
  <si>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</si>
  <si>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</si>
  <si>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</si>
  <si>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</si>
  <si>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</si>
  <si>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</si>
  <si>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</si>
  <si>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</si>
  <si>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</si>
  <si>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</si>
  <si>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</si>
  <si>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</si>
  <si>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</si>
  <si>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</si>
  <si>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</si>
  <si>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</si>
  <si>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</si>
  <si>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</si>
  <si>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</si>
  <si>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</si>
  <si>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</si>
  <si>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</si>
  <si>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</si>
  <si>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</si>
  <si>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</si>
  <si>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</si>
  <si>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</si>
  <si>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</si>
  <si>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</si>
  <si>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</si>
  <si>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</si>
  <si>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</si>
  <si>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</si>
  <si>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</si>
  <si>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</si>
  <si>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</si>
  <si>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</si>
  <si>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</si>
  <si>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</si>
  <si>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</si>
  <si>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</si>
  <si>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</si>
  <si>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</si>
  <si>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</si>
  <si>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</si>
  <si>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</si>
  <si>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</si>
  <si>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</si>
  <si>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</si>
  <si>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</si>
  <si>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</si>
  <si>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</si>
  <si>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</si>
  <si>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</si>
  <si>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</si>
  <si>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</si>
  <si>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</si>
  <si>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</si>
  <si>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</si>
  <si>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</si>
  <si>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</si>
  <si>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</si>
  <si>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</si>
  <si>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</si>
  <si>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</si>
  <si>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</si>
  <si>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</si>
  <si>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</si>
  <si>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</si>
  <si>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</si>
  <si>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</si>
  <si>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</si>
  <si>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</si>
  <si>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</si>
  <si>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</si>
  <si>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</si>
  <si>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</si>
  <si>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</si>
  <si>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</si>
  <si>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</si>
  <si>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</si>
  <si>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</si>
  <si>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</si>
  <si>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</si>
  <si>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</si>
  <si>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</si>
  <si>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</si>
  <si>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</si>
  <si>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</si>
  <si>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</si>
  <si>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</si>
  <si>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</si>
  <si>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</si>
  <si>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</si>
  <si>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</si>
  <si>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</si>
  <si>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</si>
  <si>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</si>
  <si>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</si>
  <si>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</si>
  <si>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</si>
  <si>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</si>
  <si>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</si>
  <si>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</si>
  <si>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</si>
  <si>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</si>
  <si>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</si>
  <si>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</si>
  <si>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</si>
  <si>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</si>
  <si>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</si>
  <si>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</si>
  <si>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</si>
  <si>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</si>
  <si>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</si>
  <si>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</si>
  <si>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</si>
  <si>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</si>
  <si>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</si>
  <si>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</si>
  <si>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</si>
  <si>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</si>
  <si>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</si>
  <si>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</si>
  <si>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</si>
  <si>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</si>
  <si>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</si>
  <si>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</si>
  <si>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</si>
  <si>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</si>
  <si>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</si>
  <si>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</si>
  <si>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</si>
  <si>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</si>
  <si>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</si>
  <si>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</si>
  <si>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</si>
  <si>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</si>
  <si>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</si>
  <si>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</si>
  <si>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</si>
  <si>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</si>
  <si>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</si>
  <si>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</si>
  <si>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</si>
  <si>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</si>
  <si>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</si>
  <si>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</si>
  <si>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</si>
  <si>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</si>
  <si>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</si>
  <si>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</si>
  <si>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</si>
  <si>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</si>
  <si>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</si>
  <si>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</si>
  <si>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</si>
  <si>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</si>
  <si>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</si>
  <si>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</si>
  <si>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</si>
  <si>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</si>
  <si>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</si>
  <si>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</si>
  <si>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</si>
  <si>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</si>
  <si>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</si>
  <si>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</si>
  <si>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</si>
  <si>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</si>
  <si>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</si>
  <si>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</si>
  <si>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</si>
  <si>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</si>
  <si>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</si>
  <si>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</si>
  <si>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</si>
  <si>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</si>
  <si>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</si>
  <si>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</si>
  <si>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</si>
  <si>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</si>
  <si>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</si>
  <si>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</si>
  <si>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</si>
  <si>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</si>
  <si>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</si>
  <si>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</si>
  <si>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</si>
  <si>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</si>
  <si>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</si>
  <si>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</si>
  <si>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</si>
  <si>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</si>
  <si>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</si>
  <si>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</si>
  <si>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</si>
  <si>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</si>
  <si>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</si>
  <si>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</si>
  <si>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</si>
  <si>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</si>
  <si>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</si>
  <si>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</si>
  <si>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</si>
  <si>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</si>
  <si>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</si>
  <si>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</si>
  <si>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</si>
  <si>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</si>
  <si>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</si>
  <si>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</si>
  <si>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</si>
  <si>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</si>
  <si>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</si>
  <si>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</si>
  <si>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</si>
  <si>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</si>
  <si>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Спировского муниципального округа</t>
  </si>
  <si>
    <t>Ишенина Валентина Алексеевна</t>
  </si>
  <si>
    <t xml:space="preserve"> Министр социальной защиты населения Тверской области</t>
  </si>
  <si>
    <t>Новикова Валентина Ивановна</t>
  </si>
  <si>
    <t>«16»   ноября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</si>
</sst>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vertical="top" wrapText="1"/>
    </xf>
    <xf numFmtId="164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4" fontId="45" fillId="0" borderId="11" xfId="0" applyNumberFormat="1" applyFont="1" applyFill="1" applyBorder="1" applyAlignment="1">
      <alignment vertical="top" wrapText="1"/>
    </xf>
    <xf numFmtId="2" fontId="45" fillId="0" borderId="11" xfId="0" applyNumberFormat="1" applyFont="1" applyFill="1" applyBorder="1" applyAlignment="1">
      <alignment horizontal="center" vertical="top" wrapText="1"/>
    </xf>
    <xf numFmtId="164" fontId="45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0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 wrapText="1"/>
    </xf>
    <xf numFmtId="0" fontId="47" fillId="0" borderId="13" xfId="0" applyNumberFormat="1" applyFont="1" applyFill="1" applyBorder="1" applyAlignment="1">
      <alignment horizontal="center" vertical="top" wrapText="1"/>
    </xf>
    <xf numFmtId="0" fontId="48" fillId="0" borderId="13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center" textRotation="90" wrapText="1"/>
    </xf>
    <xf numFmtId="0" fontId="45" fillId="0" borderId="14" xfId="0" applyNumberFormat="1" applyFont="1" applyFill="1" applyBorder="1" applyAlignment="1">
      <alignment horizontal="center" vertical="center" textRotation="90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zoomScalePageLayoutView="0" workbookViewId="0" topLeftCell="A10">
      <selection activeCell="Z43" sqref="Z42:Z43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45" t="s">
        <v>0</v>
      </c>
      <c r="B2" s="45" t="s">
        <v>0</v>
      </c>
      <c r="C2" s="45" t="s">
        <v>0</v>
      </c>
      <c r="D2" s="45" t="s">
        <v>0</v>
      </c>
      <c r="E2" s="56" t="s">
        <v>1</v>
      </c>
      <c r="F2" s="56"/>
      <c r="G2" s="56"/>
    </row>
    <row r="3" spans="1:7" ht="18" customHeight="1">
      <c r="A3" s="45" t="s">
        <v>0</v>
      </c>
      <c r="B3" s="45" t="s">
        <v>0</v>
      </c>
      <c r="C3" s="45" t="s">
        <v>0</v>
      </c>
      <c r="D3" s="45" t="s">
        <v>0</v>
      </c>
      <c r="E3" s="57" t="s">
        <v>0</v>
      </c>
      <c r="F3" s="57" t="s">
        <v>0</v>
      </c>
      <c r="G3" s="57" t="s">
        <v>0</v>
      </c>
    </row>
    <row r="4" spans="1:7" ht="18" customHeight="1">
      <c r="A4" s="45" t="s">
        <v>0</v>
      </c>
      <c r="B4" s="45" t="s">
        <v>0</v>
      </c>
      <c r="C4" s="45" t="s">
        <v>0</v>
      </c>
      <c r="D4" s="45" t="s">
        <v>0</v>
      </c>
      <c r="E4" s="57" t="s">
        <v>0</v>
      </c>
      <c r="F4" s="57" t="s">
        <v>0</v>
      </c>
      <c r="G4" s="57" t="s">
        <v>0</v>
      </c>
    </row>
    <row r="5" spans="1:7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58" t="s">
        <v>2</v>
      </c>
      <c r="F5" s="58"/>
      <c r="G5" s="58"/>
    </row>
    <row r="6" spans="1:7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58" t="s">
        <v>3</v>
      </c>
      <c r="F6" s="58"/>
      <c r="G6" s="58"/>
    </row>
    <row r="7" spans="1:8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60" t="s">
        <v>468</v>
      </c>
      <c r="F7" s="60"/>
      <c r="G7" s="60"/>
      <c r="H7" s="60"/>
    </row>
    <row r="8" spans="1:7" ht="30" customHeight="1">
      <c r="A8" s="45" t="s">
        <v>0</v>
      </c>
      <c r="B8" s="45" t="s">
        <v>0</v>
      </c>
      <c r="C8" s="45" t="s">
        <v>0</v>
      </c>
      <c r="D8" s="45" t="s">
        <v>0</v>
      </c>
      <c r="E8" s="59" t="s">
        <v>4</v>
      </c>
      <c r="F8" s="59"/>
      <c r="G8" s="59"/>
    </row>
    <row r="9" spans="1:7" ht="30.75" customHeight="1">
      <c r="A9" s="45" t="s">
        <v>0</v>
      </c>
      <c r="B9" s="45" t="s">
        <v>0</v>
      </c>
      <c r="C9" s="45" t="s">
        <v>0</v>
      </c>
      <c r="D9" s="45" t="s">
        <v>0</v>
      </c>
      <c r="E9" s="55" t="s">
        <v>0</v>
      </c>
      <c r="F9" s="55" t="s">
        <v>0</v>
      </c>
      <c r="G9" s="53" t="s">
        <v>469</v>
      </c>
    </row>
    <row r="10" spans="1:7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2" t="s">
        <v>470</v>
      </c>
    </row>
    <row r="13" spans="1:7" ht="30" customHeight="1">
      <c r="A13" s="45" t="s">
        <v>0</v>
      </c>
      <c r="B13" s="45" t="s">
        <v>0</v>
      </c>
      <c r="C13" s="45" t="s">
        <v>0</v>
      </c>
      <c r="D13" s="45" t="s">
        <v>0</v>
      </c>
      <c r="E13" s="62" t="s">
        <v>7</v>
      </c>
      <c r="F13" s="62"/>
      <c r="G13" s="62"/>
    </row>
    <row r="14" spans="1:7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59" t="s">
        <v>8</v>
      </c>
      <c r="F14" s="59"/>
      <c r="G14" s="59"/>
    </row>
    <row r="15" spans="1:7" ht="12.75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4" t="s">
        <v>467</v>
      </c>
    </row>
    <row r="16" spans="1:7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2" t="s">
        <v>470</v>
      </c>
    </row>
    <row r="19" spans="1:7" ht="23.25" customHeight="1">
      <c r="A19" s="45" t="s">
        <v>0</v>
      </c>
      <c r="B19" s="45" t="s">
        <v>0</v>
      </c>
      <c r="C19" s="45" t="s">
        <v>0</v>
      </c>
      <c r="D19" s="45" t="s">
        <v>0</v>
      </c>
      <c r="E19" s="62" t="s">
        <v>10</v>
      </c>
      <c r="F19" s="62"/>
      <c r="G19" s="62"/>
    </row>
    <row r="20" spans="1:7" ht="29.25" customHeight="1">
      <c r="A20" s="45" t="s">
        <v>0</v>
      </c>
      <c r="B20" s="45" t="s">
        <v>0</v>
      </c>
      <c r="C20" s="45" t="s">
        <v>0</v>
      </c>
      <c r="D20" s="45" t="s">
        <v>0</v>
      </c>
      <c r="E20" s="59" t="s">
        <v>11</v>
      </c>
      <c r="F20" s="59"/>
      <c r="G20" s="59"/>
    </row>
    <row r="21" spans="1:7" ht="12.75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46"/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2" t="s">
        <v>470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75" customHeight="1">
      <c r="A26" s="57" t="s">
        <v>13</v>
      </c>
      <c r="B26" s="57"/>
      <c r="C26" s="57"/>
      <c r="D26" s="57"/>
      <c r="E26" s="57"/>
      <c r="F26" s="57"/>
      <c r="G26" s="57"/>
    </row>
    <row r="27" spans="1:7" ht="12.75" customHeight="1">
      <c r="A27" s="61" t="s">
        <v>466</v>
      </c>
      <c r="B27" s="62"/>
      <c r="C27" s="62"/>
      <c r="D27" s="62"/>
      <c r="E27" s="62"/>
      <c r="F27" s="62"/>
      <c r="G27" s="62"/>
    </row>
    <row r="28" spans="1:7" ht="12.75" customHeight="1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>
      <c r="A29" s="64" t="s">
        <v>460</v>
      </c>
      <c r="B29" s="62"/>
      <c r="C29" s="62"/>
      <c r="D29" s="62"/>
      <c r="E29" s="62"/>
      <c r="F29" s="62"/>
      <c r="G29" s="62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69" zoomScaleNormal="69" zoomScalePageLayoutView="0" workbookViewId="0" topLeftCell="A13">
      <selection activeCell="L14" sqref="L14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33.75" customHeight="1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88.25" customHeight="1">
      <c r="A4" s="65" t="s">
        <v>173</v>
      </c>
      <c r="B4" s="65" t="s">
        <v>174</v>
      </c>
      <c r="C4" s="65" t="s">
        <v>175</v>
      </c>
      <c r="D4" s="65" t="s">
        <v>176</v>
      </c>
      <c r="E4" s="65"/>
      <c r="F4" s="65"/>
      <c r="G4" s="65" t="s">
        <v>177</v>
      </c>
      <c r="H4" s="65"/>
      <c r="I4" s="65" t="s">
        <v>178</v>
      </c>
      <c r="J4" s="65"/>
      <c r="K4" s="66" t="s">
        <v>20</v>
      </c>
      <c r="L4" s="66"/>
      <c r="M4" s="66"/>
      <c r="N4" s="66"/>
      <c r="O4" s="66"/>
      <c r="P4" s="66"/>
      <c r="Q4" s="66" t="s">
        <v>21</v>
      </c>
      <c r="R4" s="66"/>
      <c r="S4" s="66"/>
    </row>
    <row r="5" spans="1:19" ht="36.75" customHeight="1">
      <c r="A5" s="65"/>
      <c r="B5" s="65"/>
      <c r="C5" s="65"/>
      <c r="D5" s="65" t="s">
        <v>22</v>
      </c>
      <c r="E5" s="65" t="s">
        <v>23</v>
      </c>
      <c r="F5" s="65" t="s">
        <v>24</v>
      </c>
      <c r="G5" s="65" t="s">
        <v>25</v>
      </c>
      <c r="H5" s="65" t="s">
        <v>26</v>
      </c>
      <c r="I5" s="65"/>
      <c r="J5" s="65"/>
      <c r="K5" s="66" t="s">
        <v>461</v>
      </c>
      <c r="L5" s="66"/>
      <c r="M5" s="66" t="s">
        <v>462</v>
      </c>
      <c r="N5" s="66"/>
      <c r="O5" s="66" t="s">
        <v>463</v>
      </c>
      <c r="P5" s="66"/>
      <c r="Q5" s="66" t="s">
        <v>0</v>
      </c>
      <c r="R5" s="66" t="s">
        <v>0</v>
      </c>
      <c r="S5" s="66" t="s">
        <v>0</v>
      </c>
    </row>
    <row r="6" spans="1:19" ht="71.25" customHeight="1">
      <c r="A6" s="65"/>
      <c r="B6" s="65"/>
      <c r="C6" s="65"/>
      <c r="D6" s="65"/>
      <c r="E6" s="65"/>
      <c r="F6" s="65"/>
      <c r="G6" s="65"/>
      <c r="H6" s="65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19.5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5.7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73</v>
      </c>
      <c r="M8" s="4" t="s">
        <v>0</v>
      </c>
      <c r="N8" s="4">
        <f>L8</f>
        <v>73</v>
      </c>
      <c r="O8" s="4" t="s">
        <v>0</v>
      </c>
      <c r="P8" s="4">
        <f>N8</f>
        <v>73</v>
      </c>
      <c r="Q8" s="17" t="s">
        <v>181</v>
      </c>
      <c r="R8" s="17" t="s">
        <v>180</v>
      </c>
      <c r="S8" s="5" t="s">
        <v>179</v>
      </c>
    </row>
    <row r="9" spans="1:19" ht="195.7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57</v>
      </c>
      <c r="M9" s="4" t="s">
        <v>0</v>
      </c>
      <c r="N9" s="4">
        <f>L9</f>
        <v>57</v>
      </c>
      <c r="O9" s="4" t="s">
        <v>0</v>
      </c>
      <c r="P9" s="4">
        <f>N9</f>
        <v>57</v>
      </c>
      <c r="Q9" s="17" t="s">
        <v>181</v>
      </c>
      <c r="R9" s="17" t="s">
        <v>180</v>
      </c>
      <c r="S9" s="5" t="s">
        <v>179</v>
      </c>
    </row>
    <row r="10" spans="1:19" ht="195.7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68</v>
      </c>
      <c r="M10" s="4" t="s">
        <v>0</v>
      </c>
      <c r="N10" s="4">
        <f>L10</f>
        <v>68</v>
      </c>
      <c r="O10" s="4" t="s">
        <v>0</v>
      </c>
      <c r="P10" s="4">
        <f>N10</f>
        <v>68</v>
      </c>
      <c r="Q10" s="17" t="s">
        <v>181</v>
      </c>
      <c r="R10" s="17" t="s">
        <v>180</v>
      </c>
      <c r="S10" s="5" t="s">
        <v>179</v>
      </c>
    </row>
    <row r="11" spans="1:19" ht="195.7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65</v>
      </c>
      <c r="M11" s="4"/>
      <c r="N11" s="4">
        <f>L11</f>
        <v>65</v>
      </c>
      <c r="O11" s="4" t="s">
        <v>0</v>
      </c>
      <c r="P11" s="4">
        <f>N11</f>
        <v>65</v>
      </c>
      <c r="Q11" s="5" t="s">
        <v>181</v>
      </c>
      <c r="R11" s="5" t="s">
        <v>180</v>
      </c>
      <c r="S11" s="5" t="s">
        <v>179</v>
      </c>
    </row>
    <row r="12" spans="1:19" ht="195.7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23</v>
      </c>
      <c r="M12" s="4" t="s">
        <v>0</v>
      </c>
      <c r="N12" s="4">
        <f>L12</f>
        <v>23</v>
      </c>
      <c r="O12" s="4" t="s">
        <v>0</v>
      </c>
      <c r="P12" s="4">
        <f>N12</f>
        <v>23</v>
      </c>
      <c r="Q12" s="5" t="s">
        <v>181</v>
      </c>
      <c r="R12" s="5" t="s">
        <v>180</v>
      </c>
      <c r="S12" s="5" t="s">
        <v>179</v>
      </c>
    </row>
    <row r="13" spans="1:19" ht="195.7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12</v>
      </c>
      <c r="M13" s="4" t="s">
        <v>0</v>
      </c>
      <c r="N13" s="4">
        <f>L13</f>
        <v>12</v>
      </c>
      <c r="O13" s="4" t="s">
        <v>0</v>
      </c>
      <c r="P13" s="4">
        <f>N13</f>
        <v>12</v>
      </c>
      <c r="Q13" s="5" t="s">
        <v>181</v>
      </c>
      <c r="R13" s="5" t="s">
        <v>180</v>
      </c>
      <c r="S13" s="5" t="s">
        <v>179</v>
      </c>
    </row>
    <row r="14" spans="1:19" ht="409.5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2450</v>
      </c>
      <c r="L14" s="4"/>
      <c r="M14" s="4">
        <f>K14</f>
        <v>2450</v>
      </c>
      <c r="N14" s="4"/>
      <c r="O14" s="4">
        <f>K14</f>
        <v>2450</v>
      </c>
      <c r="P14" s="4"/>
      <c r="Q14" s="17" t="s">
        <v>181</v>
      </c>
      <c r="R14" s="17" t="s">
        <v>180</v>
      </c>
      <c r="S14" s="5" t="s">
        <v>179</v>
      </c>
    </row>
    <row r="15" spans="1:19" ht="409.5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1</v>
      </c>
      <c r="L15" s="4" t="s">
        <v>0</v>
      </c>
      <c r="M15" s="4">
        <f>K15</f>
        <v>1</v>
      </c>
      <c r="N15" s="4" t="s">
        <v>0</v>
      </c>
      <c r="O15" s="4">
        <f>M15</f>
        <v>1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45</v>
      </c>
      <c r="L16" s="4" t="s">
        <v>0</v>
      </c>
      <c r="M16" s="4">
        <f aca="true" t="shared" si="0" ref="M16:M27">K16</f>
        <v>45</v>
      </c>
      <c r="N16" s="4" t="s">
        <v>0</v>
      </c>
      <c r="O16" s="4">
        <f aca="true" t="shared" si="1" ref="O16:O27">M16</f>
        <v>45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276</v>
      </c>
      <c r="L17" s="4" t="s">
        <v>0</v>
      </c>
      <c r="M17" s="4">
        <f t="shared" si="0"/>
        <v>276</v>
      </c>
      <c r="N17" s="4" t="s">
        <v>0</v>
      </c>
      <c r="O17" s="4">
        <f t="shared" si="1"/>
        <v>276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1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5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1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0"/>
        <v>0</v>
      </c>
      <c r="N20" s="4" t="s">
        <v>0</v>
      </c>
      <c r="O20" s="4">
        <f t="shared" si="1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>K21</f>
        <v>0</v>
      </c>
      <c r="N21" s="4" t="s">
        <v>0</v>
      </c>
      <c r="O21" s="4">
        <f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37</v>
      </c>
      <c r="L22" s="4" t="s">
        <v>0</v>
      </c>
      <c r="M22" s="4">
        <f t="shared" si="0"/>
        <v>37</v>
      </c>
      <c r="N22" s="4" t="s">
        <v>0</v>
      </c>
      <c r="O22" s="4">
        <f t="shared" si="1"/>
        <v>37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32</v>
      </c>
      <c r="L23" s="4" t="s">
        <v>0</v>
      </c>
      <c r="M23" s="4">
        <f t="shared" si="0"/>
        <v>32</v>
      </c>
      <c r="N23" s="4" t="s">
        <v>0</v>
      </c>
      <c r="O23" s="4">
        <f t="shared" si="1"/>
        <v>32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37</v>
      </c>
      <c r="L24" s="4" t="s">
        <v>0</v>
      </c>
      <c r="M24" s="4">
        <f t="shared" si="0"/>
        <v>37</v>
      </c>
      <c r="N24" s="4" t="s">
        <v>0</v>
      </c>
      <c r="O24" s="4">
        <f t="shared" si="1"/>
        <v>37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31</v>
      </c>
      <c r="L25" s="4" t="s">
        <v>0</v>
      </c>
      <c r="M25" s="4">
        <f t="shared" si="0"/>
        <v>31</v>
      </c>
      <c r="N25" s="4" t="s">
        <v>0</v>
      </c>
      <c r="O25" s="4">
        <f t="shared" si="1"/>
        <v>31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18</v>
      </c>
      <c r="L26" s="4" t="s">
        <v>0</v>
      </c>
      <c r="M26" s="4">
        <f t="shared" si="0"/>
        <v>18</v>
      </c>
      <c r="N26" s="4" t="s">
        <v>0</v>
      </c>
      <c r="O26" s="4">
        <f t="shared" si="1"/>
        <v>18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10</v>
      </c>
      <c r="L27" s="4" t="s">
        <v>0</v>
      </c>
      <c r="M27" s="4">
        <f t="shared" si="0"/>
        <v>10</v>
      </c>
      <c r="N27" s="4" t="s">
        <v>0</v>
      </c>
      <c r="O27" s="4">
        <f t="shared" si="1"/>
        <v>10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120</v>
      </c>
      <c r="L28" s="4"/>
      <c r="M28" s="4">
        <f>K28</f>
        <v>120</v>
      </c>
      <c r="N28" s="4"/>
      <c r="O28" s="4">
        <f>K28</f>
        <v>120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69</v>
      </c>
      <c r="M29" s="4"/>
      <c r="N29" s="4">
        <f>L29</f>
        <v>69</v>
      </c>
      <c r="O29" s="4"/>
      <c r="P29" s="4">
        <f>L29</f>
        <v>69</v>
      </c>
      <c r="Q29" s="5" t="s">
        <v>281</v>
      </c>
      <c r="R29" s="36">
        <v>41967</v>
      </c>
      <c r="S29" s="5" t="s">
        <v>280</v>
      </c>
    </row>
  </sheetData>
  <sheetProtection/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zoomScalePageLayoutView="0" workbookViewId="0" topLeftCell="A1">
      <selection activeCell="V5" sqref="V5"/>
    </sheetView>
  </sheetViews>
  <sheetFormatPr defaultColWidth="9.33203125" defaultRowHeight="12.75"/>
  <cols>
    <col min="1" max="1" width="23" style="28" customWidth="1"/>
    <col min="2" max="2" width="22.5" style="28" customWidth="1"/>
    <col min="3" max="7" width="15" style="28" customWidth="1"/>
    <col min="8" max="8" width="30.16015625" style="28" customWidth="1"/>
    <col min="9" max="9" width="10.16015625" style="28" customWidth="1"/>
    <col min="10" max="10" width="12.33203125" style="28" customWidth="1"/>
    <col min="11" max="11" width="12.5" style="28" customWidth="1"/>
    <col min="12" max="12" width="13.16015625" style="28" customWidth="1"/>
    <col min="13" max="13" width="21.66015625" style="28" customWidth="1"/>
    <col min="14" max="17" width="9.33203125" style="28" customWidth="1"/>
    <col min="18" max="18" width="12.66015625" style="28" bestFit="1" customWidth="1"/>
    <col min="19" max="19" width="13.66015625" style="28" bestFit="1" customWidth="1"/>
    <col min="20" max="20" width="9.66015625" style="28" bestFit="1" customWidth="1"/>
    <col min="21" max="16384" width="9.33203125" style="28" customWidth="1"/>
  </cols>
  <sheetData>
    <row r="1" ht="12">
      <c r="A1" s="27" t="s">
        <v>0</v>
      </c>
    </row>
    <row r="2" spans="1:13" ht="30.75" customHeight="1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5.25" customHeight="1">
      <c r="A3" s="70" t="s">
        <v>173</v>
      </c>
      <c r="B3" s="66" t="s">
        <v>17</v>
      </c>
      <c r="C3" s="66" t="s">
        <v>18</v>
      </c>
      <c r="D3" s="66"/>
      <c r="E3" s="66"/>
      <c r="F3" s="66" t="s">
        <v>19</v>
      </c>
      <c r="G3" s="66"/>
      <c r="H3" s="66" t="s">
        <v>69</v>
      </c>
      <c r="I3" s="66"/>
      <c r="J3" s="66" t="s">
        <v>70</v>
      </c>
      <c r="K3" s="66"/>
      <c r="L3" s="66"/>
      <c r="M3" s="66" t="s">
        <v>71</v>
      </c>
    </row>
    <row r="4" spans="1:13" ht="160.5" customHeight="1">
      <c r="A4" s="71" t="s">
        <v>0</v>
      </c>
      <c r="B4" s="66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1" t="s">
        <v>464</v>
      </c>
      <c r="K4" s="51" t="s">
        <v>462</v>
      </c>
      <c r="L4" s="51" t="s">
        <v>465</v>
      </c>
      <c r="M4" s="66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3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3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3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3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3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3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3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3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3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3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3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3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3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3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3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50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50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50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50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50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50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50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458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458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458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459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459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459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459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242">
      <selection activeCell="D257" sqref="D257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.83203125" style="0" bestFit="1" customWidth="1"/>
    <col min="9" max="9" width="11.83203125" style="0" bestFit="1" customWidth="1"/>
  </cols>
  <sheetData>
    <row r="1" ht="12.75">
      <c r="A1" s="6" t="s">
        <v>0</v>
      </c>
    </row>
    <row r="2" spans="1:7" ht="34.5" customHeight="1">
      <c r="A2" s="72" t="s">
        <v>78</v>
      </c>
      <c r="B2" s="72"/>
      <c r="C2" s="72"/>
      <c r="D2" s="72"/>
      <c r="E2" s="72"/>
      <c r="F2" s="72"/>
      <c r="G2" s="72"/>
    </row>
    <row r="3" spans="1:7" ht="29.25" customHeight="1">
      <c r="A3" s="73" t="s">
        <v>79</v>
      </c>
      <c r="B3" s="73" t="s">
        <v>80</v>
      </c>
      <c r="C3" s="73" t="s">
        <v>28</v>
      </c>
      <c r="D3" s="73" t="s">
        <v>81</v>
      </c>
      <c r="E3" s="73"/>
      <c r="F3" s="73"/>
      <c r="G3" s="73" t="s">
        <v>82</v>
      </c>
    </row>
    <row r="4" spans="1:7" ht="53.25" customHeight="1">
      <c r="A4" s="73" t="s">
        <v>0</v>
      </c>
      <c r="B4" s="73" t="s">
        <v>0</v>
      </c>
      <c r="C4" s="73" t="s">
        <v>0</v>
      </c>
      <c r="D4" s="14" t="s">
        <v>83</v>
      </c>
      <c r="E4" s="14" t="s">
        <v>84</v>
      </c>
      <c r="F4" s="14" t="s">
        <v>85</v>
      </c>
      <c r="G4" s="73" t="s">
        <v>0</v>
      </c>
    </row>
    <row r="5" spans="1:7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 ht="12.75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16957681.39</v>
      </c>
      <c r="E6" s="9">
        <f>+E9+E20+E31+E42+E53+E64+E75+E86+E97+E108+E119+E130+E141+E152+E163+E174+E185+E196+E207+E218+E229+E240</f>
        <v>16957681.39</v>
      </c>
      <c r="F6" s="9">
        <f>+F9+F20+F31+F42+F53+F64+F75+F86+F97+F108+F119+F130+F141+F152+F163+F174+F185+F196+F207+F218+F229+F240</f>
        <v>16957681.39</v>
      </c>
      <c r="G6" s="48"/>
    </row>
    <row r="7" spans="1:7" ht="30.7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2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7" ht="42.75" customHeight="1">
      <c r="A9" s="47" t="s">
        <v>90</v>
      </c>
      <c r="B9" s="15" t="s">
        <v>91</v>
      </c>
      <c r="C9" s="14" t="s">
        <v>87</v>
      </c>
      <c r="D9" s="9">
        <f>D10*D15-D16*D17</f>
        <v>2338343.3000000003</v>
      </c>
      <c r="E9" s="9">
        <f>D9</f>
        <v>2338343.3000000003</v>
      </c>
      <c r="F9" s="9">
        <f>D9</f>
        <v>2338343.3000000003</v>
      </c>
      <c r="G9" s="48" t="s">
        <v>92</v>
      </c>
    </row>
    <row r="10" spans="1:7" ht="42.7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33577.96</v>
      </c>
      <c r="E10" s="9">
        <f>ROUND((E11*(E12/100*E13/100*E14/100)),2)</f>
        <v>33577.96</v>
      </c>
      <c r="F10" s="9">
        <f>ROUND((F11*(F12/100*F13/100*F14/100)),2)</f>
        <v>33577.96</v>
      </c>
      <c r="G10" s="48" t="s">
        <v>95</v>
      </c>
    </row>
    <row r="11" spans="1:7" ht="12.75" customHeight="1">
      <c r="A11" s="47" t="s">
        <v>96</v>
      </c>
      <c r="B11" s="15" t="s">
        <v>97</v>
      </c>
      <c r="C11" s="14" t="s">
        <v>87</v>
      </c>
      <c r="D11" s="9">
        <v>25021.2</v>
      </c>
      <c r="E11" s="9">
        <f>D11</f>
        <v>25021.2</v>
      </c>
      <c r="F11" s="9">
        <f>D11</f>
        <v>25021.2</v>
      </c>
      <c r="G11" s="48" t="s">
        <v>0</v>
      </c>
    </row>
    <row r="12" spans="1:7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>D12</f>
        <v>100</v>
      </c>
      <c r="F12" s="9">
        <f>D12</f>
        <v>100</v>
      </c>
      <c r="G12" s="48" t="s">
        <v>0</v>
      </c>
    </row>
    <row r="13" spans="1:7" ht="12.75" customHeight="1">
      <c r="A13" s="47" t="s">
        <v>101</v>
      </c>
      <c r="B13" s="15" t="s">
        <v>102</v>
      </c>
      <c r="C13" s="14" t="s">
        <v>100</v>
      </c>
      <c r="D13" s="13">
        <v>125.3896706164</v>
      </c>
      <c r="E13" s="9">
        <f>D13</f>
        <v>125.3896706164</v>
      </c>
      <c r="F13" s="9">
        <f>D13</f>
        <v>125.3896706164</v>
      </c>
      <c r="G13" s="48" t="s">
        <v>0</v>
      </c>
    </row>
    <row r="14" spans="1:7" ht="12.75" customHeight="1">
      <c r="A14" s="47" t="s">
        <v>103</v>
      </c>
      <c r="B14" s="15" t="s">
        <v>104</v>
      </c>
      <c r="C14" s="14" t="s">
        <v>100</v>
      </c>
      <c r="D14" s="25">
        <v>107.0247967016</v>
      </c>
      <c r="E14" s="9">
        <f>D14</f>
        <v>107.0247967016</v>
      </c>
      <c r="F14" s="9">
        <f>D14</f>
        <v>107.0247967016</v>
      </c>
      <c r="G14" s="48" t="s">
        <v>0</v>
      </c>
    </row>
    <row r="15" spans="1:7" ht="28.5" customHeight="1">
      <c r="A15" s="47" t="s">
        <v>105</v>
      </c>
      <c r="B15" s="15" t="s">
        <v>106</v>
      </c>
      <c r="C15" s="14" t="s">
        <v>56</v>
      </c>
      <c r="D15" s="9">
        <f>Part1_1!L8</f>
        <v>73</v>
      </c>
      <c r="E15" s="9">
        <f>D15</f>
        <v>73</v>
      </c>
      <c r="F15" s="9">
        <f>D15</f>
        <v>73</v>
      </c>
      <c r="G15" s="48" t="s">
        <v>0</v>
      </c>
    </row>
    <row r="16" spans="1:7" ht="28.5" customHeight="1">
      <c r="A16" s="47" t="s">
        <v>107</v>
      </c>
      <c r="B16" s="15" t="s">
        <v>108</v>
      </c>
      <c r="C16" s="14" t="s">
        <v>87</v>
      </c>
      <c r="D16" s="9">
        <v>1545.86</v>
      </c>
      <c r="E16" s="9">
        <f>D16</f>
        <v>1545.86</v>
      </c>
      <c r="F16" s="9">
        <f>D16</f>
        <v>1545.86</v>
      </c>
      <c r="G16" s="48" t="s">
        <v>0</v>
      </c>
    </row>
    <row r="17" spans="1:7" ht="28.5" customHeight="1">
      <c r="A17" s="47" t="s">
        <v>109</v>
      </c>
      <c r="B17" s="15" t="s">
        <v>110</v>
      </c>
      <c r="C17" s="14" t="s">
        <v>56</v>
      </c>
      <c r="D17" s="9">
        <f>D15</f>
        <v>73</v>
      </c>
      <c r="E17" s="9">
        <f>D17</f>
        <v>73</v>
      </c>
      <c r="F17" s="9">
        <f>D17</f>
        <v>73</v>
      </c>
      <c r="G17" s="48" t="s">
        <v>0</v>
      </c>
    </row>
    <row r="18" spans="1:7" ht="30.7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2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7" ht="42.75" customHeight="1">
      <c r="A20" s="26" t="s">
        <v>111</v>
      </c>
      <c r="B20" s="15" t="s">
        <v>91</v>
      </c>
      <c r="C20" s="14" t="s">
        <v>87</v>
      </c>
      <c r="D20" s="9">
        <f>D21*D26-D27*D28</f>
        <v>1834181.34</v>
      </c>
      <c r="E20" s="9">
        <f>D20</f>
        <v>1834181.34</v>
      </c>
      <c r="F20" s="9">
        <f>D20</f>
        <v>1834181.34</v>
      </c>
      <c r="G20" s="48" t="s">
        <v>112</v>
      </c>
    </row>
    <row r="21" spans="1:7" ht="42.7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32437.06</v>
      </c>
      <c r="E21" s="9">
        <f>ROUND((E22*(E23/100*E24/100*E25/100)),2)</f>
        <v>32437.06</v>
      </c>
      <c r="F21" s="9">
        <f>ROUND((F22*(F23/100*F24/100*F25/100)),2)</f>
        <v>32437.06</v>
      </c>
      <c r="G21" s="48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8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>D23</f>
        <v>100</v>
      </c>
      <c r="F23" s="9">
        <f>D23</f>
        <v>100</v>
      </c>
      <c r="G23" s="48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132.1044966654</v>
      </c>
      <c r="E24" s="9">
        <f>D24</f>
        <v>132.1044966654</v>
      </c>
      <c r="F24" s="9">
        <f>D24</f>
        <v>132.1044966654</v>
      </c>
      <c r="G24" s="48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106.39937474</v>
      </c>
      <c r="E25" s="9">
        <f>D25</f>
        <v>106.39937474</v>
      </c>
      <c r="F25" s="9">
        <f>D25</f>
        <v>106.39937474</v>
      </c>
      <c r="G25" s="48" t="s">
        <v>0</v>
      </c>
    </row>
    <row r="26" spans="1:7" ht="28.5" customHeight="1">
      <c r="A26" s="26" t="s">
        <v>322</v>
      </c>
      <c r="B26" s="15" t="s">
        <v>106</v>
      </c>
      <c r="C26" s="14" t="s">
        <v>56</v>
      </c>
      <c r="D26" s="9">
        <f>Part1_1!L9</f>
        <v>57</v>
      </c>
      <c r="E26" s="9">
        <f>D26</f>
        <v>57</v>
      </c>
      <c r="F26" s="9">
        <f>D26</f>
        <v>57</v>
      </c>
      <c r="G26" s="48" t="s">
        <v>0</v>
      </c>
    </row>
    <row r="27" spans="1:7" ht="28.5" customHeight="1">
      <c r="A27" s="26" t="s">
        <v>323</v>
      </c>
      <c r="B27" s="15" t="s">
        <v>108</v>
      </c>
      <c r="C27" s="14" t="s">
        <v>87</v>
      </c>
      <c r="D27" s="9">
        <v>258.44</v>
      </c>
      <c r="E27" s="9">
        <f>D27</f>
        <v>258.44</v>
      </c>
      <c r="F27" s="9">
        <f>D27</f>
        <v>258.44</v>
      </c>
      <c r="G27" s="48" t="s">
        <v>0</v>
      </c>
    </row>
    <row r="28" spans="1:7" ht="28.5" customHeight="1">
      <c r="A28" s="26" t="s">
        <v>324</v>
      </c>
      <c r="B28" s="15" t="s">
        <v>110</v>
      </c>
      <c r="C28" s="14" t="s">
        <v>56</v>
      </c>
      <c r="D28" s="9">
        <f>D26</f>
        <v>57</v>
      </c>
      <c r="E28" s="9">
        <f>E26</f>
        <v>57</v>
      </c>
      <c r="F28" s="9">
        <f>F26</f>
        <v>57</v>
      </c>
      <c r="G28" s="48" t="s">
        <v>0</v>
      </c>
    </row>
    <row r="29" spans="1:7" ht="30.7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2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7" ht="42.75" customHeight="1">
      <c r="A31" s="26" t="s">
        <v>114</v>
      </c>
      <c r="B31" s="15" t="s">
        <v>91</v>
      </c>
      <c r="C31" s="14" t="s">
        <v>87</v>
      </c>
      <c r="D31" s="9">
        <f>D32*D37-D38*D39</f>
        <v>2188242.04</v>
      </c>
      <c r="E31" s="9">
        <f>D31</f>
        <v>2188242.04</v>
      </c>
      <c r="F31" s="9">
        <f>D31</f>
        <v>2188242.04</v>
      </c>
      <c r="G31" s="48" t="s">
        <v>115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32435.6</v>
      </c>
      <c r="E32" s="9">
        <f>ROUND((E33*(E34/100*E35/100*E36/100)),2)</f>
        <v>32435.6</v>
      </c>
      <c r="F32" s="9">
        <f>ROUND((F33*(F34/100*F35/100*F36/100)),2)</f>
        <v>32435.6</v>
      </c>
      <c r="G32" s="48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8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>D34</f>
        <v>100</v>
      </c>
      <c r="F34" s="9">
        <f>D34</f>
        <v>100</v>
      </c>
      <c r="G34" s="48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133.8460023465</v>
      </c>
      <c r="E35" s="9">
        <f>D35</f>
        <v>133.8460023465</v>
      </c>
      <c r="F35" s="9">
        <f>D35</f>
        <v>133.8460023465</v>
      </c>
      <c r="G35" s="48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106.8992804102</v>
      </c>
      <c r="E36" s="9">
        <f>D36</f>
        <v>106.8992804102</v>
      </c>
      <c r="F36" s="9">
        <f>D36</f>
        <v>106.8992804102</v>
      </c>
      <c r="G36" s="48" t="s">
        <v>0</v>
      </c>
    </row>
    <row r="37" spans="1:7" ht="28.5" customHeight="1">
      <c r="A37" s="26" t="s">
        <v>332</v>
      </c>
      <c r="B37" s="15" t="s">
        <v>106</v>
      </c>
      <c r="C37" s="14" t="s">
        <v>56</v>
      </c>
      <c r="D37" s="9">
        <f>Part1_1!L10</f>
        <v>68</v>
      </c>
      <c r="E37" s="9">
        <f>D37</f>
        <v>68</v>
      </c>
      <c r="F37" s="9">
        <f>D37</f>
        <v>68</v>
      </c>
      <c r="G37" s="48" t="s">
        <v>0</v>
      </c>
    </row>
    <row r="38" spans="1:7" ht="28.5" customHeight="1">
      <c r="A38" s="26" t="s">
        <v>333</v>
      </c>
      <c r="B38" s="15" t="s">
        <v>108</v>
      </c>
      <c r="C38" s="14" t="s">
        <v>87</v>
      </c>
      <c r="D38" s="9">
        <v>255.57</v>
      </c>
      <c r="E38" s="9">
        <f>D38</f>
        <v>255.57</v>
      </c>
      <c r="F38" s="9">
        <f>D38</f>
        <v>255.57</v>
      </c>
      <c r="G38" s="48" t="s">
        <v>0</v>
      </c>
    </row>
    <row r="39" spans="1:7" ht="28.5" customHeight="1">
      <c r="A39" s="26" t="s">
        <v>334</v>
      </c>
      <c r="B39" s="15" t="s">
        <v>110</v>
      </c>
      <c r="C39" s="14" t="s">
        <v>56</v>
      </c>
      <c r="D39" s="9">
        <f>D37</f>
        <v>68</v>
      </c>
      <c r="E39" s="9">
        <f>E37</f>
        <v>68</v>
      </c>
      <c r="F39" s="9">
        <f>F37</f>
        <v>68</v>
      </c>
      <c r="G39" s="48" t="s">
        <v>0</v>
      </c>
    </row>
    <row r="40" spans="1:7" ht="30.7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2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2.75" customHeight="1">
      <c r="A42" s="26" t="s">
        <v>117</v>
      </c>
      <c r="B42" s="23" t="s">
        <v>91</v>
      </c>
      <c r="C42" s="22" t="s">
        <v>87</v>
      </c>
      <c r="D42" s="9">
        <f>D43*D48-D49*D50</f>
        <v>1242640.0999999999</v>
      </c>
      <c r="E42" s="9">
        <f>D42</f>
        <v>1242640.0999999999</v>
      </c>
      <c r="F42" s="9">
        <f>D42</f>
        <v>1242640.0999999999</v>
      </c>
      <c r="G42" s="48" t="s">
        <v>118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19262.71</v>
      </c>
      <c r="E43" s="9">
        <f>ROUND((E44*(E45/100*E46/100*E47/100)),2)</f>
        <v>19262.71</v>
      </c>
      <c r="F43" s="9">
        <f>ROUND((F44*(F45/100*F46/100*F47/100)),2)</f>
        <v>19262.71</v>
      </c>
      <c r="G43" s="48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8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>D45</f>
        <v>100</v>
      </c>
      <c r="F45" s="9">
        <f>D45</f>
        <v>100</v>
      </c>
      <c r="G45" s="48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86.2111446652</v>
      </c>
      <c r="E46" s="9">
        <f>D46</f>
        <v>86.2111446652</v>
      </c>
      <c r="F46" s="9">
        <f>D46</f>
        <v>86.2111446652</v>
      </c>
      <c r="G46" s="48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106.1146180989</v>
      </c>
      <c r="E47" s="9">
        <f>D47</f>
        <v>106.1146180989</v>
      </c>
      <c r="F47" s="9">
        <f>D47</f>
        <v>106.1146180989</v>
      </c>
      <c r="G47" s="48" t="s">
        <v>0</v>
      </c>
    </row>
    <row r="48" spans="1:7" ht="28.5" customHeight="1">
      <c r="A48" s="26" t="s">
        <v>342</v>
      </c>
      <c r="B48" s="23" t="s">
        <v>106</v>
      </c>
      <c r="C48" s="22" t="s">
        <v>56</v>
      </c>
      <c r="D48" s="9">
        <f>Part1_1!L11</f>
        <v>65</v>
      </c>
      <c r="E48" s="9">
        <f>D48</f>
        <v>65</v>
      </c>
      <c r="F48" s="9">
        <f>D48</f>
        <v>65</v>
      </c>
      <c r="G48" s="48" t="s">
        <v>0</v>
      </c>
    </row>
    <row r="49" spans="1:7" ht="28.5" customHeight="1">
      <c r="A49" s="26" t="s">
        <v>343</v>
      </c>
      <c r="B49" s="23" t="s">
        <v>108</v>
      </c>
      <c r="C49" s="22" t="s">
        <v>87</v>
      </c>
      <c r="D49" s="9">
        <v>145.17</v>
      </c>
      <c r="E49" s="9">
        <f>D49</f>
        <v>145.17</v>
      </c>
      <c r="F49" s="9">
        <f>D49</f>
        <v>145.17</v>
      </c>
      <c r="G49" s="48" t="s">
        <v>0</v>
      </c>
    </row>
    <row r="50" spans="1:7" ht="28.5" customHeight="1">
      <c r="A50" s="26" t="s">
        <v>344</v>
      </c>
      <c r="B50" s="23" t="s">
        <v>110</v>
      </c>
      <c r="C50" s="22" t="s">
        <v>56</v>
      </c>
      <c r="D50" s="9">
        <f>D48</f>
        <v>65</v>
      </c>
      <c r="E50" s="9">
        <f>E48</f>
        <v>65</v>
      </c>
      <c r="F50" s="9">
        <f>F48</f>
        <v>65</v>
      </c>
      <c r="G50" s="48" t="s">
        <v>0</v>
      </c>
    </row>
    <row r="51" spans="1:7" ht="30.7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2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2.75" customHeight="1">
      <c r="A53" s="26" t="s">
        <v>120</v>
      </c>
      <c r="B53" s="23" t="s">
        <v>91</v>
      </c>
      <c r="C53" s="22" t="s">
        <v>87</v>
      </c>
      <c r="D53" s="9">
        <f>D54*D59-D60*D61</f>
        <v>739522.22</v>
      </c>
      <c r="E53" s="9">
        <f>D53</f>
        <v>739522.22</v>
      </c>
      <c r="F53" s="9">
        <f>D53</f>
        <v>739522.22</v>
      </c>
      <c r="G53" s="48" t="s">
        <v>121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32448.3</v>
      </c>
      <c r="E54" s="9">
        <f>ROUND((E55*(E56/100*E57/100*E58/100)),2)</f>
        <v>32448.3</v>
      </c>
      <c r="F54" s="9">
        <f>ROUND((F55*(F56/100*F57/100*F58/100)),2)</f>
        <v>32448.3</v>
      </c>
      <c r="G54" s="48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8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>D56</f>
        <v>100</v>
      </c>
      <c r="F56" s="9">
        <f>D56</f>
        <v>100</v>
      </c>
      <c r="G56" s="48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134.1809029597</v>
      </c>
      <c r="E57" s="9">
        <f>D57</f>
        <v>134.1809029597</v>
      </c>
      <c r="F57" s="9">
        <f>D57</f>
        <v>134.1809029597</v>
      </c>
      <c r="G57" s="48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103.7538103117</v>
      </c>
      <c r="E58" s="9">
        <f>D58</f>
        <v>103.7538103117</v>
      </c>
      <c r="F58" s="9">
        <f>D58</f>
        <v>103.7538103117</v>
      </c>
      <c r="G58" s="48" t="s">
        <v>0</v>
      </c>
    </row>
    <row r="59" spans="1:7" ht="28.5" customHeight="1">
      <c r="A59" s="26" t="s">
        <v>352</v>
      </c>
      <c r="B59" s="23" t="s">
        <v>106</v>
      </c>
      <c r="C59" s="22" t="s">
        <v>56</v>
      </c>
      <c r="D59" s="9">
        <f>Part1_1!L12</f>
        <v>23</v>
      </c>
      <c r="E59" s="9">
        <f>D59</f>
        <v>23</v>
      </c>
      <c r="F59" s="9">
        <f>D59</f>
        <v>23</v>
      </c>
      <c r="G59" s="48" t="s">
        <v>0</v>
      </c>
    </row>
    <row r="60" spans="1:7" ht="28.5" customHeight="1">
      <c r="A60" s="26" t="s">
        <v>353</v>
      </c>
      <c r="B60" s="23" t="s">
        <v>108</v>
      </c>
      <c r="C60" s="22" t="s">
        <v>87</v>
      </c>
      <c r="D60" s="9">
        <v>295.16</v>
      </c>
      <c r="E60" s="9">
        <f>D60</f>
        <v>295.16</v>
      </c>
      <c r="F60" s="9">
        <f>D60</f>
        <v>295.16</v>
      </c>
      <c r="G60" s="48" t="s">
        <v>0</v>
      </c>
    </row>
    <row r="61" spans="1:7" ht="28.5" customHeight="1">
      <c r="A61" s="26" t="s">
        <v>354</v>
      </c>
      <c r="B61" s="23" t="s">
        <v>110</v>
      </c>
      <c r="C61" s="22" t="s">
        <v>56</v>
      </c>
      <c r="D61" s="9">
        <f>D59</f>
        <v>23</v>
      </c>
      <c r="E61" s="9">
        <f>D61</f>
        <v>23</v>
      </c>
      <c r="F61" s="9">
        <f>E61</f>
        <v>23</v>
      </c>
      <c r="G61" s="48" t="s">
        <v>0</v>
      </c>
    </row>
    <row r="62" spans="1:7" ht="30.7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2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2.75" customHeight="1">
      <c r="A64" s="26" t="s">
        <v>123</v>
      </c>
      <c r="B64" s="23" t="s">
        <v>91</v>
      </c>
      <c r="C64" s="22" t="s">
        <v>87</v>
      </c>
      <c r="D64" s="9">
        <f>D65*D70-D71*D72</f>
        <v>298340.28</v>
      </c>
      <c r="E64" s="9">
        <f>D64</f>
        <v>298340.28</v>
      </c>
      <c r="F64" s="9">
        <f>D64</f>
        <v>298340.28</v>
      </c>
      <c r="G64" s="48" t="s">
        <v>124</v>
      </c>
    </row>
    <row r="65" spans="1:7" ht="72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25096.47</v>
      </c>
      <c r="E65" s="9">
        <f>ROUND((E66*(E67/100*E68/100*E69/100)),2)</f>
        <v>25096.47</v>
      </c>
      <c r="F65" s="9">
        <f>ROUND((F66*(F67/100*F68/100*F69/100)),2)</f>
        <v>25096.47</v>
      </c>
      <c r="G65" s="48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8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>D67</f>
        <v>100</v>
      </c>
      <c r="F67" s="9">
        <f>D67</f>
        <v>100</v>
      </c>
      <c r="G67" s="48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91.5977836784</v>
      </c>
      <c r="E68" s="9">
        <f>D68</f>
        <v>91.5977836784</v>
      </c>
      <c r="F68" s="9">
        <f>D68</f>
        <v>91.5977836784</v>
      </c>
      <c r="G68" s="48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108.5457155619</v>
      </c>
      <c r="E69" s="9">
        <f>D69</f>
        <v>108.5457155619</v>
      </c>
      <c r="F69" s="9">
        <f>D69</f>
        <v>108.5457155619</v>
      </c>
      <c r="G69" s="48" t="s">
        <v>0</v>
      </c>
    </row>
    <row r="70" spans="1:7" ht="28.5" customHeight="1">
      <c r="A70" s="26" t="s">
        <v>362</v>
      </c>
      <c r="B70" s="23" t="s">
        <v>106</v>
      </c>
      <c r="C70" s="22" t="s">
        <v>56</v>
      </c>
      <c r="D70" s="9">
        <f>Part1_1!L13</f>
        <v>12</v>
      </c>
      <c r="E70" s="9">
        <f>D70</f>
        <v>12</v>
      </c>
      <c r="F70" s="9">
        <f>D70</f>
        <v>12</v>
      </c>
      <c r="G70" s="48" t="s">
        <v>0</v>
      </c>
    </row>
    <row r="71" spans="1:7" ht="28.5" customHeight="1">
      <c r="A71" s="26" t="s">
        <v>363</v>
      </c>
      <c r="B71" s="23" t="s">
        <v>108</v>
      </c>
      <c r="C71" s="22" t="s">
        <v>87</v>
      </c>
      <c r="D71" s="9">
        <v>234.78</v>
      </c>
      <c r="E71" s="9">
        <f>D71</f>
        <v>234.78</v>
      </c>
      <c r="F71" s="9">
        <f>D71</f>
        <v>234.78</v>
      </c>
      <c r="G71" s="48" t="s">
        <v>0</v>
      </c>
    </row>
    <row r="72" spans="1:7" ht="28.5" customHeight="1">
      <c r="A72" s="26" t="s">
        <v>364</v>
      </c>
      <c r="B72" s="23" t="s">
        <v>110</v>
      </c>
      <c r="C72" s="22" t="s">
        <v>56</v>
      </c>
      <c r="D72" s="9">
        <f>D70</f>
        <v>12</v>
      </c>
      <c r="E72" s="9">
        <f>D72</f>
        <v>12</v>
      </c>
      <c r="F72" s="9">
        <f>D72</f>
        <v>12</v>
      </c>
      <c r="G72" s="48" t="s">
        <v>0</v>
      </c>
    </row>
    <row r="73" spans="1:7" ht="30.7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2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7" ht="42.75" customHeight="1">
      <c r="A75" s="26" t="s">
        <v>126</v>
      </c>
      <c r="B75" s="15" t="s">
        <v>91</v>
      </c>
      <c r="C75" s="14" t="s">
        <v>87</v>
      </c>
      <c r="D75" s="9">
        <f>D76*D81-D82*D83</f>
        <v>1892992.5</v>
      </c>
      <c r="E75" s="9">
        <f>D75</f>
        <v>1892992.5</v>
      </c>
      <c r="F75" s="9">
        <f>D75</f>
        <v>1892992.5</v>
      </c>
      <c r="G75" s="48" t="s">
        <v>127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772.65</v>
      </c>
      <c r="E76" s="9">
        <f>ROUND((E77*(E78/100*E79/100*E80/100)),2)</f>
        <v>772.65</v>
      </c>
      <c r="F76" s="9">
        <f>ROUND((F77*(F78/100*F79/100*F80/100)),2)</f>
        <v>772.65</v>
      </c>
      <c r="G76" s="48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8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>D78</f>
        <v>100</v>
      </c>
      <c r="F78" s="9">
        <f>D78</f>
        <v>100</v>
      </c>
      <c r="G78" s="48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67.9263540887</v>
      </c>
      <c r="E79" s="9">
        <f>D79</f>
        <v>67.9263540887</v>
      </c>
      <c r="F79" s="9">
        <f>D79</f>
        <v>67.9263540887</v>
      </c>
      <c r="G79" s="48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107.8447697913</v>
      </c>
      <c r="E80" s="9">
        <f>D80</f>
        <v>107.8447697913</v>
      </c>
      <c r="F80" s="9">
        <f>D80</f>
        <v>107.8447697913</v>
      </c>
      <c r="G80" s="48" t="s">
        <v>0</v>
      </c>
    </row>
    <row r="81" spans="1:7" ht="28.5" customHeight="1">
      <c r="A81" s="26" t="s">
        <v>372</v>
      </c>
      <c r="B81" s="15" t="s">
        <v>106</v>
      </c>
      <c r="C81" s="14" t="s">
        <v>56</v>
      </c>
      <c r="D81" s="9">
        <f>Part1_1!K14</f>
        <v>2450</v>
      </c>
      <c r="E81" s="9">
        <f>D81</f>
        <v>2450</v>
      </c>
      <c r="F81" s="9">
        <f>D81</f>
        <v>2450</v>
      </c>
      <c r="G81" s="48" t="s">
        <v>0</v>
      </c>
    </row>
    <row r="82" spans="1:7" ht="28.5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5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2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2.75" customHeight="1">
      <c r="A86" s="26" t="s">
        <v>129</v>
      </c>
      <c r="B86" s="33" t="s">
        <v>91</v>
      </c>
      <c r="C86" s="32" t="s">
        <v>87</v>
      </c>
      <c r="D86" s="9">
        <f>D87*D92</f>
        <v>772.65</v>
      </c>
      <c r="E86" s="9">
        <f>D86</f>
        <v>772.65</v>
      </c>
      <c r="F86" s="9">
        <f>D86</f>
        <v>772.65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772.65</v>
      </c>
      <c r="E87" s="9">
        <f>ROUND((E88*(E89/100*E90/100*E91/100)),2)</f>
        <v>772.65</v>
      </c>
      <c r="F87" s="9">
        <f>ROUND((F88*(F89/100*F90/100*F91/100)),2)</f>
        <v>772.65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>D78</f>
        <v>100</v>
      </c>
      <c r="E89" s="9">
        <f>D89</f>
        <v>100</v>
      </c>
      <c r="F89" s="9">
        <f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>D79</f>
        <v>67.9263540887</v>
      </c>
      <c r="E90" s="9">
        <f>D90</f>
        <v>67.9263540887</v>
      </c>
      <c r="F90" s="9">
        <f>D90</f>
        <v>67.9263540887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>D80</f>
        <v>107.8447697913</v>
      </c>
      <c r="E91" s="9">
        <f>D91</f>
        <v>107.8447697913</v>
      </c>
      <c r="F91" s="9">
        <f>D91</f>
        <v>107.8447697913</v>
      </c>
      <c r="G91" s="48" t="s">
        <v>0</v>
      </c>
    </row>
    <row r="92" spans="1:7" ht="28.5" customHeight="1">
      <c r="A92" s="26" t="s">
        <v>315</v>
      </c>
      <c r="B92" s="33" t="s">
        <v>106</v>
      </c>
      <c r="C92" s="32" t="s">
        <v>56</v>
      </c>
      <c r="D92" s="9">
        <f>Part1_1!K15</f>
        <v>1</v>
      </c>
      <c r="E92" s="9">
        <f>D92</f>
        <v>1</v>
      </c>
      <c r="F92" s="9">
        <f>D92</f>
        <v>1</v>
      </c>
      <c r="G92" s="48" t="s">
        <v>0</v>
      </c>
    </row>
    <row r="93" spans="1:7" ht="28.5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5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7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2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2.75" customHeight="1">
      <c r="A97" s="26" t="s">
        <v>132</v>
      </c>
      <c r="B97" s="15" t="s">
        <v>91</v>
      </c>
      <c r="C97" s="14" t="s">
        <v>87</v>
      </c>
      <c r="D97" s="9">
        <f>D98*D103</f>
        <v>34769.25</v>
      </c>
      <c r="E97" s="9">
        <f>D97</f>
        <v>34769.25</v>
      </c>
      <c r="F97" s="9">
        <f>D97</f>
        <v>34769.25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772.65</v>
      </c>
      <c r="E98" s="9">
        <f>ROUND((E99*(E100/100*E101/100*E102/100)),2)</f>
        <v>772.65</v>
      </c>
      <c r="F98" s="9">
        <f>ROUND((F99*(F100/100*F101/100*F102/100)),2)</f>
        <v>772.65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>D78</f>
        <v>100</v>
      </c>
      <c r="E100" s="9">
        <f>D100</f>
        <v>100</v>
      </c>
      <c r="F100" s="9">
        <f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>D79</f>
        <v>67.9263540887</v>
      </c>
      <c r="E101" s="9">
        <f>D101</f>
        <v>67.9263540887</v>
      </c>
      <c r="F101" s="9">
        <f>D101</f>
        <v>67.9263540887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>D80</f>
        <v>107.8447697913</v>
      </c>
      <c r="E102" s="9">
        <f>D102</f>
        <v>107.8447697913</v>
      </c>
      <c r="F102" s="9">
        <f>D102</f>
        <v>107.8447697913</v>
      </c>
      <c r="G102" s="48" t="s">
        <v>0</v>
      </c>
    </row>
    <row r="103" spans="1:7" ht="28.5" customHeight="1">
      <c r="A103" s="26" t="s">
        <v>383</v>
      </c>
      <c r="B103" s="15" t="s">
        <v>106</v>
      </c>
      <c r="C103" s="14" t="s">
        <v>56</v>
      </c>
      <c r="D103" s="9">
        <f>Part1_1!K16</f>
        <v>45</v>
      </c>
      <c r="E103" s="9">
        <f>D103</f>
        <v>45</v>
      </c>
      <c r="F103" s="9">
        <f>D103</f>
        <v>45</v>
      </c>
      <c r="G103" s="48" t="s">
        <v>0</v>
      </c>
    </row>
    <row r="104" spans="1:7" ht="28.5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5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2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2.75" customHeight="1">
      <c r="A108" s="26" t="s">
        <v>135</v>
      </c>
      <c r="B108" s="15" t="s">
        <v>91</v>
      </c>
      <c r="C108" s="14" t="s">
        <v>87</v>
      </c>
      <c r="D108" s="9">
        <f>D109*D114</f>
        <v>213251.4</v>
      </c>
      <c r="E108" s="9">
        <f>D108</f>
        <v>213251.4</v>
      </c>
      <c r="F108" s="9">
        <f>D108</f>
        <v>213251.4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772.65</v>
      </c>
      <c r="E109" s="9">
        <f>ROUND((E110*(E111/100*E112/100*E113/100)),2)</f>
        <v>772.65</v>
      </c>
      <c r="F109" s="9">
        <f>ROUND((F110*(F111/100*F112/100*F113/100)),2)</f>
        <v>772.65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>D78</f>
        <v>100</v>
      </c>
      <c r="E111" s="9">
        <f>D111</f>
        <v>100</v>
      </c>
      <c r="F111" s="9">
        <f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>D79</f>
        <v>67.9263540887</v>
      </c>
      <c r="E112" s="9">
        <f>D112</f>
        <v>67.9263540887</v>
      </c>
      <c r="F112" s="9">
        <f>D112</f>
        <v>67.9263540887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>D80</f>
        <v>107.8447697913</v>
      </c>
      <c r="E113" s="9">
        <f>D113</f>
        <v>107.8447697913</v>
      </c>
      <c r="F113" s="9">
        <f>D113</f>
        <v>107.8447697913</v>
      </c>
      <c r="G113" s="48" t="s">
        <v>0</v>
      </c>
    </row>
    <row r="114" spans="1:7" ht="28.5" customHeight="1">
      <c r="A114" s="26" t="s">
        <v>393</v>
      </c>
      <c r="B114" s="15" t="s">
        <v>106</v>
      </c>
      <c r="C114" s="14" t="s">
        <v>56</v>
      </c>
      <c r="D114" s="9">
        <f>Part1_1!K17</f>
        <v>276</v>
      </c>
      <c r="E114" s="9">
        <f>D114</f>
        <v>276</v>
      </c>
      <c r="F114" s="9">
        <f>D114</f>
        <v>276</v>
      </c>
      <c r="G114" s="48" t="s">
        <v>0</v>
      </c>
    </row>
    <row r="115" spans="1:7" ht="28.5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5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2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772.65</v>
      </c>
      <c r="E120" s="9">
        <f>ROUND((E121*(E122/100*E123/100*E124/100)),2)</f>
        <v>772.65</v>
      </c>
      <c r="F120" s="9">
        <f>ROUND((F121*(F122/100*F123/100*F124/100)),2)</f>
        <v>772.65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>D78</f>
        <v>100</v>
      </c>
      <c r="E122" s="9">
        <f>D122</f>
        <v>100</v>
      </c>
      <c r="F122" s="9">
        <f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>D79</f>
        <v>67.9263540887</v>
      </c>
      <c r="E123" s="9">
        <f>D123</f>
        <v>67.9263540887</v>
      </c>
      <c r="F123" s="9">
        <f>D123</f>
        <v>67.9263540887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>D80</f>
        <v>107.8447697913</v>
      </c>
      <c r="E124" s="9">
        <f>D124</f>
        <v>107.8447697913</v>
      </c>
      <c r="F124" s="9">
        <f>D124</f>
        <v>107.8447697913</v>
      </c>
      <c r="G124" s="48" t="s">
        <v>0</v>
      </c>
    </row>
    <row r="125" spans="1:7" ht="28.5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5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5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2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>E131*E136</f>
        <v>0</v>
      </c>
      <c r="F130" s="9">
        <f>F131*F136</f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772.65</v>
      </c>
      <c r="E131" s="9">
        <f>ROUND((E132*(E133/100*E134/100*E135/100)),2)</f>
        <v>772.65</v>
      </c>
      <c r="F131" s="9">
        <f>ROUND((F132*(F133/100*F134/100*F135/100)),2)</f>
        <v>772.65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>D78</f>
        <v>100</v>
      </c>
      <c r="E133" s="9">
        <f>D133</f>
        <v>100</v>
      </c>
      <c r="F133" s="9">
        <f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>D79</f>
        <v>67.9263540887</v>
      </c>
      <c r="E134" s="9">
        <f>D134</f>
        <v>67.9263540887</v>
      </c>
      <c r="F134" s="9">
        <f>D134</f>
        <v>67.9263540887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>D80</f>
        <v>107.8447697913</v>
      </c>
      <c r="E135" s="9">
        <f>D135</f>
        <v>107.8447697913</v>
      </c>
      <c r="F135" s="9">
        <f>D135</f>
        <v>107.8447697913</v>
      </c>
      <c r="G135" s="48" t="s">
        <v>0</v>
      </c>
    </row>
    <row r="136" spans="1:7" ht="28.5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5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5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2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2.7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772.65</v>
      </c>
      <c r="E142" s="9">
        <f>ROUND((E143*(E144/100*E145/100*E146/100)),2)</f>
        <v>772.65</v>
      </c>
      <c r="F142" s="9">
        <f>ROUND((F143*(F144/100*F145/100*F146/100)),2)</f>
        <v>772.65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>D78</f>
        <v>100</v>
      </c>
      <c r="E144" s="9">
        <f>D144</f>
        <v>100</v>
      </c>
      <c r="F144" s="9">
        <f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>D79</f>
        <v>67.9263540887</v>
      </c>
      <c r="E145" s="9">
        <f>D145</f>
        <v>67.9263540887</v>
      </c>
      <c r="F145" s="9">
        <f>D145</f>
        <v>67.9263540887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>D80</f>
        <v>107.8447697913</v>
      </c>
      <c r="E146" s="9">
        <f>D146</f>
        <v>107.8447697913</v>
      </c>
      <c r="F146" s="9">
        <f>D146</f>
        <v>107.8447697913</v>
      </c>
      <c r="G146" s="48" t="s">
        <v>0</v>
      </c>
    </row>
    <row r="147" spans="1:7" ht="28.5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>D147</f>
        <v>0</v>
      </c>
      <c r="F147" s="9">
        <f>D147</f>
        <v>0</v>
      </c>
      <c r="G147" s="48" t="s">
        <v>0</v>
      </c>
    </row>
    <row r="148" spans="1:7" ht="28.5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5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2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2.7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772.65</v>
      </c>
      <c r="E153" s="9">
        <f>ROUND((E154*(E155/100*E156/100*E157/100)),2)</f>
        <v>772.65</v>
      </c>
      <c r="F153" s="9">
        <f>ROUND((F154*(F155/100*F156/100*F157/100)),2)</f>
        <v>772.65</v>
      </c>
      <c r="G153" s="48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8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>D155</f>
        <v>100</v>
      </c>
      <c r="F155" s="9">
        <f>D155</f>
        <v>100</v>
      </c>
      <c r="G155" s="48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67.9263540887</v>
      </c>
      <c r="E156" s="9">
        <f>D156</f>
        <v>67.9263540887</v>
      </c>
      <c r="F156" s="9">
        <f>D156</f>
        <v>67.9263540887</v>
      </c>
      <c r="G156" s="48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107.8447697913</v>
      </c>
      <c r="E157" s="9">
        <f>D157</f>
        <v>107.8447697913</v>
      </c>
      <c r="F157" s="9">
        <f>D157</f>
        <v>107.8447697913</v>
      </c>
      <c r="G157" s="48" t="s">
        <v>0</v>
      </c>
    </row>
    <row r="158" spans="1:7" ht="28.5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>D158</f>
        <v>0</v>
      </c>
      <c r="F158" s="9">
        <f>D158</f>
        <v>0</v>
      </c>
      <c r="G158" s="48" t="s">
        <v>0</v>
      </c>
    </row>
    <row r="159" spans="1:7" ht="28.5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5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2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2.75" customHeight="1">
      <c r="A163" s="21" t="s">
        <v>187</v>
      </c>
      <c r="B163" s="15" t="s">
        <v>91</v>
      </c>
      <c r="C163" s="14" t="s">
        <v>87</v>
      </c>
      <c r="D163" s="9">
        <f>D164*D169</f>
        <v>1242384.52</v>
      </c>
      <c r="E163" s="9">
        <f>D163</f>
        <v>1242384.52</v>
      </c>
      <c r="F163" s="9">
        <f>D163</f>
        <v>1242384.52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33577.96</v>
      </c>
      <c r="E164" s="9">
        <f>ROUND((E165*(E166/100*E167/100*E168/100)),2)</f>
        <v>33577.96</v>
      </c>
      <c r="F164" s="9">
        <f>ROUND((F165*(F166/100*F167/100*F168/100)),2)</f>
        <v>33577.96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25021.2</v>
      </c>
      <c r="E165" s="9">
        <f>D165</f>
        <v>25021.2</v>
      </c>
      <c r="F165" s="9">
        <f>D165</f>
        <v>25021.2</v>
      </c>
      <c r="G165" s="48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>D166</f>
        <v>100</v>
      </c>
      <c r="F166" s="9">
        <f>D166</f>
        <v>100</v>
      </c>
      <c r="G166" s="48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125.3896706164</v>
      </c>
      <c r="E167" s="9">
        <f>D167</f>
        <v>125.3896706164</v>
      </c>
      <c r="F167" s="9">
        <f>D167</f>
        <v>125.3896706164</v>
      </c>
      <c r="G167" s="48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107.0247967016</v>
      </c>
      <c r="E168" s="9">
        <f>D168</f>
        <v>107.0247967016</v>
      </c>
      <c r="F168" s="9">
        <f>D168</f>
        <v>107.0247967016</v>
      </c>
      <c r="G168" s="48" t="s">
        <v>0</v>
      </c>
    </row>
    <row r="169" spans="1:7" ht="28.5" customHeight="1">
      <c r="A169" s="21" t="s">
        <v>193</v>
      </c>
      <c r="B169" s="15" t="s">
        <v>106</v>
      </c>
      <c r="C169" s="14" t="s">
        <v>56</v>
      </c>
      <c r="D169" s="9">
        <f>Part1_1!K22</f>
        <v>37</v>
      </c>
      <c r="E169" s="9">
        <f>D169</f>
        <v>37</v>
      </c>
      <c r="F169" s="9">
        <f>D169</f>
        <v>37</v>
      </c>
      <c r="G169" s="48" t="s">
        <v>0</v>
      </c>
    </row>
    <row r="170" spans="1:7" ht="28.5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5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2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2.75" customHeight="1">
      <c r="A174" s="21" t="s">
        <v>200</v>
      </c>
      <c r="B174" s="15" t="s">
        <v>91</v>
      </c>
      <c r="C174" s="14" t="s">
        <v>87</v>
      </c>
      <c r="D174" s="9">
        <f>D175*D180</f>
        <v>1037985.92</v>
      </c>
      <c r="E174" s="9">
        <f>D174</f>
        <v>1037985.92</v>
      </c>
      <c r="F174" s="9">
        <f>D174</f>
        <v>1037985.92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32437.06</v>
      </c>
      <c r="E175" s="9">
        <f>ROUND((E176*(E177/100*E178/100*E179/100)),2)</f>
        <v>32437.06</v>
      </c>
      <c r="F175" s="9">
        <f>ROUND((F176*(F177/100*F178/100*F179/100)),2)</f>
        <v>32437.06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8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>D177</f>
        <v>100</v>
      </c>
      <c r="F177" s="9">
        <f>D177</f>
        <v>100</v>
      </c>
      <c r="G177" s="48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132.1044966654</v>
      </c>
      <c r="E178" s="9">
        <f>D178</f>
        <v>132.1044966654</v>
      </c>
      <c r="F178" s="9">
        <f>D178</f>
        <v>132.1044966654</v>
      </c>
      <c r="G178" s="48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106.39937474</v>
      </c>
      <c r="E179" s="9">
        <f>D179</f>
        <v>106.39937474</v>
      </c>
      <c r="F179" s="9">
        <f>D179</f>
        <v>106.39937474</v>
      </c>
      <c r="G179" s="48" t="s">
        <v>0</v>
      </c>
    </row>
    <row r="180" spans="1:7" ht="28.5" customHeight="1">
      <c r="A180" s="21" t="s">
        <v>206</v>
      </c>
      <c r="B180" s="15" t="s">
        <v>106</v>
      </c>
      <c r="C180" s="14" t="s">
        <v>56</v>
      </c>
      <c r="D180" s="9">
        <f>Part1_1!K23</f>
        <v>32</v>
      </c>
      <c r="E180" s="9">
        <f>D180</f>
        <v>32</v>
      </c>
      <c r="F180" s="9">
        <f>D180</f>
        <v>32</v>
      </c>
      <c r="G180" s="48" t="s">
        <v>0</v>
      </c>
    </row>
    <row r="181" spans="1:7" ht="28.5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5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2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2.75" customHeight="1">
      <c r="A185" s="21" t="s">
        <v>213</v>
      </c>
      <c r="B185" s="15" t="s">
        <v>91</v>
      </c>
      <c r="C185" s="14" t="s">
        <v>87</v>
      </c>
      <c r="D185" s="9">
        <f>D186*D191</f>
        <v>1200117.2</v>
      </c>
      <c r="E185" s="9">
        <f>D185</f>
        <v>1200117.2</v>
      </c>
      <c r="F185" s="9">
        <f>D185</f>
        <v>1200117.2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32435.6</v>
      </c>
      <c r="E186" s="9">
        <f>ROUND((E187*(E188/100*E189/100*E190/100)),2)</f>
        <v>32435.6</v>
      </c>
      <c r="F186" s="9">
        <f>ROUND((F187*(F188/100*F189/100*F190/100)),2)</f>
        <v>32435.6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8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>D188</f>
        <v>100</v>
      </c>
      <c r="F188" s="9">
        <f>D188</f>
        <v>100</v>
      </c>
      <c r="G188" s="48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133.8460023465</v>
      </c>
      <c r="E189" s="9">
        <f>D189</f>
        <v>133.8460023465</v>
      </c>
      <c r="F189" s="9">
        <f>D189</f>
        <v>133.8460023465</v>
      </c>
      <c r="G189" s="48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106.8992804102</v>
      </c>
      <c r="E190" s="9">
        <f>D190</f>
        <v>106.8992804102</v>
      </c>
      <c r="F190" s="9">
        <f>D190</f>
        <v>106.8992804102</v>
      </c>
      <c r="G190" s="48" t="s">
        <v>0</v>
      </c>
    </row>
    <row r="191" spans="1:7" ht="28.5" customHeight="1">
      <c r="A191" s="21" t="s">
        <v>219</v>
      </c>
      <c r="B191" s="15" t="s">
        <v>106</v>
      </c>
      <c r="C191" s="14" t="s">
        <v>56</v>
      </c>
      <c r="D191" s="9">
        <f>Part1_1!K24</f>
        <v>37</v>
      </c>
      <c r="E191" s="9">
        <f>D191</f>
        <v>37</v>
      </c>
      <c r="F191" s="9">
        <f>D191</f>
        <v>37</v>
      </c>
      <c r="G191" s="48" t="s">
        <v>0</v>
      </c>
    </row>
    <row r="192" spans="1:7" ht="28.5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5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2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2.75" customHeight="1">
      <c r="A196" s="21" t="s">
        <v>226</v>
      </c>
      <c r="B196" s="23" t="s">
        <v>91</v>
      </c>
      <c r="C196" s="22" t="s">
        <v>87</v>
      </c>
      <c r="D196" s="9">
        <f>D197*D202</f>
        <v>597144.01</v>
      </c>
      <c r="E196" s="9">
        <f>D196</f>
        <v>597144.01</v>
      </c>
      <c r="F196" s="9">
        <f>D196</f>
        <v>597144.01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19262.71</v>
      </c>
      <c r="E197" s="9">
        <f>ROUND((E198*(E199/100*E200/100*E201/100)),2)</f>
        <v>19262.71</v>
      </c>
      <c r="F197" s="9">
        <f>ROUND((F198*(F199/100*F200/100*F201/100)),2)</f>
        <v>19262.71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8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>D199</f>
        <v>100</v>
      </c>
      <c r="F199" s="9">
        <f>D199</f>
        <v>100</v>
      </c>
      <c r="G199" s="48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86.2111446652</v>
      </c>
      <c r="E200" s="9">
        <f>D200</f>
        <v>86.2111446652</v>
      </c>
      <c r="F200" s="9">
        <f>D200</f>
        <v>86.2111446652</v>
      </c>
      <c r="G200" s="48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106.1146180989</v>
      </c>
      <c r="E201" s="9">
        <f>D201</f>
        <v>106.1146180989</v>
      </c>
      <c r="F201" s="9">
        <f>D201</f>
        <v>106.1146180989</v>
      </c>
      <c r="G201" s="48" t="s">
        <v>0</v>
      </c>
    </row>
    <row r="202" spans="1:7" ht="28.5" customHeight="1">
      <c r="A202" s="21" t="s">
        <v>232</v>
      </c>
      <c r="B202" s="23" t="s">
        <v>106</v>
      </c>
      <c r="C202" s="22" t="s">
        <v>56</v>
      </c>
      <c r="D202" s="9">
        <f>Part1_1!K25</f>
        <v>31</v>
      </c>
      <c r="E202" s="9">
        <f>D202</f>
        <v>31</v>
      </c>
      <c r="F202" s="9">
        <f>D202</f>
        <v>31</v>
      </c>
      <c r="G202" s="48" t="s">
        <v>0</v>
      </c>
    </row>
    <row r="203" spans="1:7" ht="28.5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5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2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2.75" customHeight="1">
      <c r="A207" s="21" t="s">
        <v>239</v>
      </c>
      <c r="B207" s="23" t="s">
        <v>91</v>
      </c>
      <c r="C207" s="22" t="s">
        <v>87</v>
      </c>
      <c r="D207" s="9">
        <f>D208*D213</f>
        <v>584069.4</v>
      </c>
      <c r="E207" s="9">
        <f>D207</f>
        <v>584069.4</v>
      </c>
      <c r="F207" s="9">
        <f>D207</f>
        <v>584069.4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32448.3</v>
      </c>
      <c r="E208" s="9">
        <f>ROUND((E209*(E210/100*E211/100*E212/100)),2)</f>
        <v>32448.3</v>
      </c>
      <c r="F208" s="9">
        <f>ROUND((F209*(F210/100*F211/100*F212/100)),2)</f>
        <v>32448.3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8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>D210</f>
        <v>100</v>
      </c>
      <c r="F210" s="9">
        <f>D210</f>
        <v>100</v>
      </c>
      <c r="G210" s="48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134.1809029597</v>
      </c>
      <c r="E211" s="9">
        <f>D211</f>
        <v>134.1809029597</v>
      </c>
      <c r="F211" s="9">
        <f>D211</f>
        <v>134.1809029597</v>
      </c>
      <c r="G211" s="48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103.7538103117</v>
      </c>
      <c r="E212" s="9">
        <f>D212</f>
        <v>103.7538103117</v>
      </c>
      <c r="F212" s="9">
        <f>D212</f>
        <v>103.7538103117</v>
      </c>
      <c r="G212" s="48" t="s">
        <v>0</v>
      </c>
    </row>
    <row r="213" spans="1:7" ht="28.5" customHeight="1">
      <c r="A213" s="21" t="s">
        <v>245</v>
      </c>
      <c r="B213" s="23" t="s">
        <v>106</v>
      </c>
      <c r="C213" s="22" t="s">
        <v>56</v>
      </c>
      <c r="D213" s="9">
        <f>Part1_1!K26</f>
        <v>18</v>
      </c>
      <c r="E213" s="9">
        <f>D213</f>
        <v>18</v>
      </c>
      <c r="F213" s="9">
        <f>D213</f>
        <v>18</v>
      </c>
      <c r="G213" s="48" t="s">
        <v>0</v>
      </c>
    </row>
    <row r="214" spans="1:7" ht="28.5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5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2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2.75" customHeight="1">
      <c r="A218" s="21" t="s">
        <v>297</v>
      </c>
      <c r="B218" s="23" t="s">
        <v>91</v>
      </c>
      <c r="C218" s="22" t="s">
        <v>87</v>
      </c>
      <c r="D218" s="9">
        <f>D219*D224</f>
        <v>250964.7</v>
      </c>
      <c r="E218" s="9">
        <f>D218</f>
        <v>250964.7</v>
      </c>
      <c r="F218" s="9">
        <f>D218</f>
        <v>250964.7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25096.47</v>
      </c>
      <c r="E219" s="9">
        <f>ROUND((E220*(E221/100*E222/100*E223/100)),2)</f>
        <v>25096.47</v>
      </c>
      <c r="F219" s="9">
        <f>ROUND((F220*(F221/100*F222/100*F223/100)),2)</f>
        <v>25096.47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>D221</f>
        <v>100</v>
      </c>
      <c r="F221" s="9">
        <f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91.5977836784</v>
      </c>
      <c r="E222" s="9">
        <f>D222</f>
        <v>91.5977836784</v>
      </c>
      <c r="F222" s="9">
        <f>D222</f>
        <v>91.5977836784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108.5457155619</v>
      </c>
      <c r="E223" s="9">
        <f>D223</f>
        <v>108.5457155619</v>
      </c>
      <c r="F223" s="9">
        <f>D223</f>
        <v>108.5457155619</v>
      </c>
      <c r="G223" s="48" t="s">
        <v>0</v>
      </c>
    </row>
    <row r="224" spans="1:7" ht="28.5" customHeight="1">
      <c r="A224" s="21" t="s">
        <v>303</v>
      </c>
      <c r="B224" s="23" t="s">
        <v>106</v>
      </c>
      <c r="C224" s="22" t="s">
        <v>56</v>
      </c>
      <c r="D224" s="9">
        <f>Part1_1!K27</f>
        <v>10</v>
      </c>
      <c r="E224" s="9">
        <f>D224</f>
        <v>10</v>
      </c>
      <c r="F224" s="9">
        <f>D224</f>
        <v>10</v>
      </c>
      <c r="G224" s="48" t="s">
        <v>0</v>
      </c>
    </row>
    <row r="225" spans="1:7" ht="28.5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5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2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7" ht="42.75" customHeight="1">
      <c r="A229" s="21" t="s">
        <v>457</v>
      </c>
      <c r="B229" s="33" t="s">
        <v>91</v>
      </c>
      <c r="C229" s="32" t="s">
        <v>87</v>
      </c>
      <c r="D229" s="9">
        <f>D230*D235</f>
        <v>801244.8</v>
      </c>
      <c r="E229" s="9">
        <f>D229</f>
        <v>801244.8</v>
      </c>
      <c r="F229" s="9">
        <f>D229</f>
        <v>801244.8</v>
      </c>
      <c r="G229" s="19" t="s">
        <v>260</v>
      </c>
    </row>
    <row r="230" spans="1:7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6677.04</v>
      </c>
      <c r="E230" s="9">
        <f>ROUND((E231*(E232/100*E233/100*E234/100)),2)</f>
        <v>6677.04</v>
      </c>
      <c r="F230" s="9">
        <f>ROUND((F231*(F232/100*F233/100*F234/100)),2)</f>
        <v>6677.04</v>
      </c>
      <c r="G230" s="19" t="s">
        <v>261</v>
      </c>
    </row>
    <row r="231" spans="1:7" ht="12.75" customHeight="1">
      <c r="A231" s="21" t="s">
        <v>253</v>
      </c>
      <c r="B231" s="33" t="s">
        <v>97</v>
      </c>
      <c r="C231" s="32" t="s">
        <v>87</v>
      </c>
      <c r="D231" s="9">
        <v>4524.16</v>
      </c>
      <c r="E231" s="9">
        <f>D231</f>
        <v>4524.16</v>
      </c>
      <c r="F231" s="9">
        <f>D231</f>
        <v>4524.16</v>
      </c>
      <c r="G231" s="33" t="s">
        <v>0</v>
      </c>
    </row>
    <row r="232" spans="1:7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>D232</f>
        <v>100</v>
      </c>
      <c r="F232" s="9">
        <f>D232</f>
        <v>100</v>
      </c>
      <c r="G232" s="33" t="s">
        <v>0</v>
      </c>
    </row>
    <row r="233" spans="1:7" ht="12.75" customHeight="1">
      <c r="A233" s="21" t="s">
        <v>255</v>
      </c>
      <c r="B233" s="33" t="s">
        <v>102</v>
      </c>
      <c r="C233" s="32" t="s">
        <v>100</v>
      </c>
      <c r="D233" s="9">
        <v>140.8568544841</v>
      </c>
      <c r="E233" s="9">
        <f>D233</f>
        <v>140.8568544841</v>
      </c>
      <c r="F233" s="9">
        <f>D233</f>
        <v>140.8568544841</v>
      </c>
      <c r="G233" s="33" t="s">
        <v>0</v>
      </c>
    </row>
    <row r="234" spans="1:7" ht="12.75" customHeight="1">
      <c r="A234" s="21" t="s">
        <v>256</v>
      </c>
      <c r="B234" s="33" t="s">
        <v>104</v>
      </c>
      <c r="C234" s="32" t="s">
        <v>100</v>
      </c>
      <c r="D234" s="9">
        <v>104.7775011039</v>
      </c>
      <c r="E234" s="9">
        <f>D234</f>
        <v>104.7775011039</v>
      </c>
      <c r="F234" s="9">
        <f>D234</f>
        <v>104.7775011039</v>
      </c>
      <c r="G234" s="33" t="s">
        <v>0</v>
      </c>
    </row>
    <row r="235" spans="1:7" ht="28.5" customHeight="1">
      <c r="A235" s="21" t="s">
        <v>257</v>
      </c>
      <c r="B235" s="33" t="s">
        <v>106</v>
      </c>
      <c r="C235" s="32" t="s">
        <v>56</v>
      </c>
      <c r="D235" s="9">
        <f>Part1_1!K28</f>
        <v>120</v>
      </c>
      <c r="E235" s="9">
        <f>D235</f>
        <v>120</v>
      </c>
      <c r="F235" s="9">
        <f>D235</f>
        <v>120</v>
      </c>
      <c r="G235" s="33" t="s">
        <v>0</v>
      </c>
    </row>
    <row r="236" spans="1:7" ht="28.5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5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2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2.75" customHeight="1">
      <c r="A240" s="21" t="s">
        <v>264</v>
      </c>
      <c r="B240" s="33" t="s">
        <v>91</v>
      </c>
      <c r="C240" s="32" t="s">
        <v>87</v>
      </c>
      <c r="D240" s="9">
        <f>D241*D246-D247*D248</f>
        <v>460715.76</v>
      </c>
      <c r="E240" s="9">
        <f>D240</f>
        <v>460715.76</v>
      </c>
      <c r="F240" s="9">
        <f>D240</f>
        <v>460715.76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6677.04</v>
      </c>
      <c r="E241" s="9">
        <f>ROUND((E242*(E243/100*E244/100*E245/100)),2)</f>
        <v>6677.04</v>
      </c>
      <c r="F241" s="9">
        <f>ROUND((F242*(F243/100*F244/100*F245/100)),2)</f>
        <v>6677.04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>D232</f>
        <v>100</v>
      </c>
      <c r="E243" s="9">
        <f>D243</f>
        <v>100</v>
      </c>
      <c r="F243" s="9">
        <f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>D233</f>
        <v>140.8568544841</v>
      </c>
      <c r="E244" s="9">
        <f>D244</f>
        <v>140.8568544841</v>
      </c>
      <c r="F244" s="9">
        <f>D244</f>
        <v>140.8568544841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>D234</f>
        <v>104.7775011039</v>
      </c>
      <c r="E245" s="9">
        <f>D245</f>
        <v>104.7775011039</v>
      </c>
      <c r="F245" s="9">
        <f>D245</f>
        <v>104.7775011039</v>
      </c>
      <c r="G245" s="33" t="s">
        <v>0</v>
      </c>
    </row>
    <row r="246" spans="1:7" ht="28.5" customHeight="1">
      <c r="A246" s="21" t="s">
        <v>270</v>
      </c>
      <c r="B246" s="33" t="s">
        <v>106</v>
      </c>
      <c r="C246" s="32" t="s">
        <v>56</v>
      </c>
      <c r="D246" s="9">
        <f>Part1_1!L29</f>
        <v>69</v>
      </c>
      <c r="E246" s="9">
        <f>D246</f>
        <v>69</v>
      </c>
      <c r="F246" s="9">
        <f>D246</f>
        <v>69</v>
      </c>
      <c r="G246" s="33" t="s">
        <v>0</v>
      </c>
    </row>
    <row r="247" spans="1:7" ht="28.5" customHeight="1">
      <c r="A247" s="21" t="s">
        <v>271</v>
      </c>
      <c r="B247" s="33" t="s">
        <v>108</v>
      </c>
      <c r="C247" s="32" t="s">
        <v>87</v>
      </c>
      <c r="D247" s="9">
        <v>0</v>
      </c>
      <c r="E247" s="9">
        <f>D247</f>
        <v>0</v>
      </c>
      <c r="F247" s="9">
        <f>D247</f>
        <v>0</v>
      </c>
      <c r="G247" s="33" t="s">
        <v>0</v>
      </c>
    </row>
    <row r="248" spans="1:7" ht="28.5" customHeight="1">
      <c r="A248" s="21" t="s">
        <v>272</v>
      </c>
      <c r="B248" s="33" t="s">
        <v>110</v>
      </c>
      <c r="C248" s="32" t="s">
        <v>56</v>
      </c>
      <c r="D248" s="9">
        <f>D246</f>
        <v>69</v>
      </c>
      <c r="E248" s="9">
        <f>E246</f>
        <v>69</v>
      </c>
      <c r="F248" s="9">
        <f>F246</f>
        <v>69</v>
      </c>
      <c r="G248" s="33" t="s">
        <v>0</v>
      </c>
    </row>
    <row r="249" spans="1:7" ht="28.5" customHeight="1">
      <c r="A249" s="14" t="s">
        <v>35</v>
      </c>
      <c r="B249" s="15" t="s">
        <v>150</v>
      </c>
      <c r="C249" s="14" t="s">
        <v>87</v>
      </c>
      <c r="D249" s="9">
        <v>706596.6099999994</v>
      </c>
      <c r="E249" s="9">
        <f>D249</f>
        <v>706596.6099999994</v>
      </c>
      <c r="F249" s="9">
        <f>D249</f>
        <v>706596.6099999994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17664278</v>
      </c>
      <c r="E251" s="9">
        <f>E249+E6</f>
        <v>17664278</v>
      </c>
      <c r="F251" s="9">
        <f>F249+F6</f>
        <v>17664278</v>
      </c>
      <c r="G251" s="15" t="s">
        <v>153</v>
      </c>
    </row>
    <row r="253" ht="12.75">
      <c r="D253">
        <v>17664278</v>
      </c>
    </row>
    <row r="255" ht="12.75">
      <c r="D255">
        <f>D251-D253</f>
        <v>0</v>
      </c>
    </row>
    <row r="256" ht="12.75">
      <c r="E256" s="49"/>
    </row>
    <row r="257" ht="12.75">
      <c r="C257" s="2"/>
    </row>
    <row r="258" ht="12.75">
      <c r="C258" s="2"/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7" t="s">
        <v>154</v>
      </c>
      <c r="B2" s="67"/>
      <c r="C2" s="67"/>
    </row>
    <row r="3" spans="1:3" ht="11.25" customHeight="1">
      <c r="A3" s="57" t="s">
        <v>0</v>
      </c>
      <c r="B3" s="57"/>
      <c r="C3" s="57"/>
    </row>
    <row r="4" spans="1:3" ht="21" customHeight="1">
      <c r="A4" s="57" t="s">
        <v>155</v>
      </c>
      <c r="B4" s="57"/>
      <c r="C4" s="57"/>
    </row>
    <row r="5" spans="1:3" ht="21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25" customHeight="1">
      <c r="A8" s="57" t="s">
        <v>0</v>
      </c>
      <c r="B8" s="57"/>
      <c r="C8" s="57"/>
    </row>
    <row r="9" spans="1:3" ht="21" customHeight="1">
      <c r="A9" s="74" t="s">
        <v>162</v>
      </c>
      <c r="B9" s="74"/>
      <c r="C9" s="74"/>
    </row>
    <row r="10" spans="1:3" ht="12.75" customHeight="1">
      <c r="A10" s="7" t="s">
        <v>34</v>
      </c>
      <c r="B10" s="75" t="s">
        <v>163</v>
      </c>
      <c r="C10" s="75"/>
    </row>
    <row r="11" spans="1:3" ht="12.75" customHeight="1">
      <c r="A11" s="7" t="s">
        <v>35</v>
      </c>
      <c r="B11" s="75" t="s">
        <v>164</v>
      </c>
      <c r="C11" s="75"/>
    </row>
    <row r="12" spans="1:3" ht="11.25" customHeight="1">
      <c r="A12" s="57" t="s">
        <v>0</v>
      </c>
      <c r="B12" s="57"/>
      <c r="C12" s="57"/>
    </row>
    <row r="13" spans="1:3" ht="21" customHeight="1">
      <c r="A13" s="74" t="s">
        <v>165</v>
      </c>
      <c r="B13" s="74"/>
      <c r="C13" s="74"/>
    </row>
    <row r="14" spans="1:3" ht="12.75" customHeight="1">
      <c r="A14" s="7" t="s">
        <v>34</v>
      </c>
      <c r="B14" s="75" t="s">
        <v>166</v>
      </c>
      <c r="C14" s="75"/>
    </row>
    <row r="15" spans="1:3" ht="11.25" customHeight="1">
      <c r="A15" s="57" t="s">
        <v>0</v>
      </c>
      <c r="B15" s="57"/>
      <c r="C15" s="57"/>
    </row>
    <row r="16" spans="1:3" ht="29.25" customHeight="1">
      <c r="A16" s="67" t="s">
        <v>167</v>
      </c>
      <c r="B16" s="67"/>
      <c r="C16" s="67"/>
    </row>
    <row r="17" spans="1:3" ht="9.75" customHeight="1">
      <c r="A17" s="72" t="s">
        <v>0</v>
      </c>
      <c r="B17" s="72"/>
      <c r="C17" s="72"/>
    </row>
    <row r="18" spans="1:3" ht="28.5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5" customHeight="1">
      <c r="A21" s="7" t="s">
        <v>36</v>
      </c>
      <c r="B21" s="8" t="s">
        <v>172</v>
      </c>
      <c r="C21" s="8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2023-12-05T07:08:37Z</dcterms:modified>
  <cp:category/>
  <cp:version/>
  <cp:contentType/>
  <cp:contentStatus/>
</cp:coreProperties>
</file>